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urelija.damarodiene\Desktop\2026-2028-SVP-TARYBAI\"/>
    </mc:Choice>
  </mc:AlternateContent>
  <xr:revisionPtr revIDLastSave="0" documentId="13_ncr:1_{9DC5BBD8-C7CE-40BE-BA85-02B1D47D12EC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trategija - 07" sheetId="1" r:id="rId1"/>
    <sheet name="Stebėsenos rodiklia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5" i="1" l="1"/>
  <c r="L74" i="1"/>
  <c r="L50" i="1"/>
  <c r="L45" i="1"/>
  <c r="L51" i="1" s="1"/>
  <c r="L34" i="1"/>
  <c r="L108" i="1"/>
  <c r="Q98" i="1"/>
  <c r="L111" i="1"/>
  <c r="L105" i="1"/>
  <c r="M90" i="1"/>
  <c r="N90" i="1"/>
  <c r="L90" i="1"/>
  <c r="L124" i="1"/>
  <c r="M94" i="1"/>
  <c r="N94" i="1"/>
  <c r="L94" i="1"/>
  <c r="M92" i="1" l="1"/>
  <c r="N92" i="1"/>
  <c r="L92" i="1"/>
  <c r="L76" i="1" l="1"/>
  <c r="L44" i="1"/>
  <c r="L38" i="1"/>
  <c r="M31" i="1"/>
  <c r="N31" i="1"/>
  <c r="L31" i="1"/>
  <c r="N74" i="1"/>
  <c r="M74" i="1"/>
  <c r="L57" i="1"/>
  <c r="M57" i="1"/>
  <c r="N57" i="1"/>
  <c r="N48" i="1" l="1"/>
  <c r="N49" i="1" s="1"/>
  <c r="M48" i="1"/>
  <c r="M49" i="1" s="1"/>
  <c r="L48" i="1"/>
  <c r="L49" i="1" s="1"/>
  <c r="L82" i="1"/>
  <c r="N29" i="1"/>
  <c r="M29" i="1"/>
  <c r="L29" i="1"/>
  <c r="N55" i="1"/>
  <c r="M55" i="1"/>
  <c r="L55" i="1"/>
  <c r="N117" i="1"/>
  <c r="M117" i="1"/>
  <c r="L117" i="1"/>
  <c r="L88" i="1"/>
  <c r="M85" i="1"/>
  <c r="N85" i="1"/>
  <c r="L85" i="1"/>
  <c r="M82" i="1"/>
  <c r="N82" i="1"/>
  <c r="M79" i="1"/>
  <c r="N79" i="1"/>
  <c r="L79" i="1"/>
  <c r="L80" i="1" s="1"/>
  <c r="L96" i="1" s="1"/>
  <c r="L97" i="1" s="1"/>
  <c r="L98" i="1" s="1"/>
  <c r="L70" i="1"/>
  <c r="L66" i="1"/>
  <c r="M59" i="1"/>
  <c r="M60" i="1" s="1"/>
  <c r="M61" i="1" s="1"/>
  <c r="N59" i="1"/>
  <c r="L59" i="1"/>
  <c r="M44" i="1"/>
  <c r="M42" i="1"/>
  <c r="N42" i="1"/>
  <c r="L42" i="1"/>
  <c r="M40" i="1"/>
  <c r="N40" i="1"/>
  <c r="L40" i="1"/>
  <c r="M36" i="1"/>
  <c r="N36" i="1"/>
  <c r="L36" i="1"/>
  <c r="M33" i="1"/>
  <c r="L33" i="1"/>
  <c r="N33" i="1"/>
  <c r="L26" i="1"/>
  <c r="L27" i="1" s="1"/>
  <c r="L19" i="1"/>
  <c r="L16" i="1"/>
  <c r="L13" i="1"/>
  <c r="N19" i="1"/>
  <c r="M19" i="1"/>
  <c r="N44" i="1"/>
  <c r="N76" i="1"/>
  <c r="M76" i="1"/>
  <c r="N115" i="1"/>
  <c r="N114" i="1" s="1"/>
  <c r="M115" i="1"/>
  <c r="M114" i="1" s="1"/>
  <c r="L115" i="1"/>
  <c r="L114" i="1" s="1"/>
  <c r="N113" i="1"/>
  <c r="M113" i="1"/>
  <c r="L113" i="1"/>
  <c r="N112" i="1"/>
  <c r="M112" i="1"/>
  <c r="L112" i="1"/>
  <c r="N111" i="1"/>
  <c r="M111" i="1"/>
  <c r="N110" i="1"/>
  <c r="M110" i="1"/>
  <c r="L110" i="1"/>
  <c r="N109" i="1"/>
  <c r="M109" i="1"/>
  <c r="L109" i="1"/>
  <c r="N108" i="1"/>
  <c r="M108" i="1"/>
  <c r="N107" i="1"/>
  <c r="M107" i="1"/>
  <c r="L107" i="1"/>
  <c r="N106" i="1"/>
  <c r="M106" i="1"/>
  <c r="L106" i="1"/>
  <c r="N105" i="1"/>
  <c r="M105" i="1"/>
  <c r="M70" i="1"/>
  <c r="N70" i="1"/>
  <c r="M66" i="1"/>
  <c r="N66" i="1"/>
  <c r="L104" i="1" l="1"/>
  <c r="L103" i="1" s="1"/>
  <c r="L60" i="1"/>
  <c r="L61" i="1" s="1"/>
  <c r="N60" i="1"/>
  <c r="N61" i="1" s="1"/>
  <c r="M80" i="1"/>
  <c r="N80" i="1"/>
  <c r="L20" i="1"/>
  <c r="L21" i="1" s="1"/>
  <c r="L22" i="1" s="1"/>
  <c r="N104" i="1"/>
  <c r="N103" i="1" s="1"/>
  <c r="N116" i="1" s="1"/>
  <c r="M104" i="1"/>
  <c r="L116" i="1" l="1"/>
  <c r="L118" i="1" s="1"/>
  <c r="M103" i="1"/>
  <c r="M116" i="1" s="1"/>
  <c r="N118" i="1" s="1"/>
  <c r="N119" i="1"/>
  <c r="N88" i="1"/>
  <c r="N95" i="1" s="1"/>
  <c r="M88" i="1"/>
  <c r="M95" i="1" s="1"/>
  <c r="N38" i="1"/>
  <c r="N45" i="1" s="1"/>
  <c r="M38" i="1"/>
  <c r="M45" i="1" s="1"/>
  <c r="N34" i="1"/>
  <c r="M34" i="1"/>
  <c r="N26" i="1"/>
  <c r="N27" i="1" s="1"/>
  <c r="M26" i="1"/>
  <c r="M27" i="1" s="1"/>
  <c r="N16" i="1"/>
  <c r="M16" i="1"/>
  <c r="N13" i="1"/>
  <c r="M13" i="1"/>
  <c r="M118" i="1" l="1"/>
  <c r="L119" i="1"/>
  <c r="M119" i="1"/>
  <c r="M50" i="1"/>
  <c r="M51" i="1" s="1"/>
  <c r="N50" i="1"/>
  <c r="N51" i="1" s="1"/>
  <c r="M20" i="1"/>
  <c r="M21" i="1" s="1"/>
  <c r="M22" i="1" s="1"/>
  <c r="N20" i="1"/>
  <c r="N21" i="1" s="1"/>
  <c r="N22" i="1" s="1"/>
  <c r="M96" i="1"/>
  <c r="M97" i="1" s="1"/>
  <c r="N96" i="1"/>
  <c r="N97" i="1" s="1"/>
  <c r="M98" i="1" l="1"/>
  <c r="N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tc={C1465505-37E7-4CB9-BC23-A860F6216F16}</author>
    <author>tc={3302AD5F-EB48-41A6-9269-7EC1A19DEB62}</author>
    <author>tc={E7A33EFB-08FE-45CD-B793-FA48EF8ECE5F}</author>
    <author>tc={01AD95A7-A5F1-42F2-B320-49A7B0AAFFFC}</author>
    <author>tc={532110BE-6255-4A6C-A8AE-5810D5B8FF71}</author>
    <author>tc={89D40D81-B78B-4139-910D-01CDBCCEB303}</author>
  </authors>
  <commentList>
    <comment ref="L11" authorId="0" shapeId="0" xr:uid="{C1465505-37E7-4CB9-BC23-A860F6216F16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Įgyvendintas</t>
      </text>
    </comment>
    <comment ref="L14" authorId="1" shapeId="0" xr:uid="{3302AD5F-EB48-41A6-9269-7EC1A19DEB62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Įgyvendintas</t>
      </text>
    </comment>
    <comment ref="L17" authorId="2" shapeId="0" xr:uid="{E7A33EFB-08FE-45CD-B793-FA48EF8ECE5F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Įgyvendintas</t>
      </text>
    </comment>
    <comment ref="L32" authorId="3" shapeId="0" xr:uid="{01AD95A7-A5F1-42F2-B320-49A7B0AAFFFC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Įgyvendintas</t>
      </text>
    </comment>
    <comment ref="L77" authorId="4" shapeId="0" xr:uid="{532110BE-6255-4A6C-A8AE-5810D5B8FF71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Įgyvendintas</t>
      </text>
    </comment>
    <comment ref="L78" authorId="5" shapeId="0" xr:uid="{89D40D81-B78B-4139-910D-01CDBCCEB303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Įgyvendintas</t>
      </text>
    </comment>
  </commentList>
</comments>
</file>

<file path=xl/sharedStrings.xml><?xml version="1.0" encoding="utf-8"?>
<sst xmlns="http://schemas.openxmlformats.org/spreadsheetml/2006/main" count="536" uniqueCount="344">
  <si>
    <t>Programos kodas</t>
  </si>
  <si>
    <t>Prioriteto kodas</t>
  </si>
  <si>
    <t>Strateginio tikslo kodas</t>
  </si>
  <si>
    <t>Uždavinio kodas</t>
  </si>
  <si>
    <t>Priemonės kodas</t>
  </si>
  <si>
    <t>Veiklos kodas</t>
  </si>
  <si>
    <t>Veiklos pavadinimas</t>
  </si>
  <si>
    <t>Veiklos vykdytojas</t>
  </si>
  <si>
    <t>Finansavimo šaltinis</t>
  </si>
  <si>
    <t/>
  </si>
  <si>
    <t xml:space="preserve">Padidinti kurorto lankytinų objektų patrauklumą ir vykdyti paveldo aktualizavimą </t>
  </si>
  <si>
    <t>1.1.1.1.1.</t>
  </si>
  <si>
    <t>Strateginio planavimo, investicijų ir turizmo skyrius</t>
  </si>
  <si>
    <t>SBB</t>
  </si>
  <si>
    <t>ESF</t>
  </si>
  <si>
    <t>Viso:</t>
  </si>
  <si>
    <t>1.1.1.1.2.</t>
  </si>
  <si>
    <t>Iš viso priemonei:</t>
  </si>
  <si>
    <t>Iš viso uždaviniui:</t>
  </si>
  <si>
    <t>Iš viso tikslui:</t>
  </si>
  <si>
    <t>Stiprinti vietos identitetą, kurorto  įvaizdį bei puoselėti UNESCO pasaulio paveldo vertybes</t>
  </si>
  <si>
    <t xml:space="preserve">Suformuoti išskirtinį Neringos  kurorto įvaizdį </t>
  </si>
  <si>
    <t>1.2.4.1.1.</t>
  </si>
  <si>
    <t xml:space="preserve"> Dalyvavimas parodose ir verslo misijose (T)</t>
  </si>
  <si>
    <t xml:space="preserve">Iš dalies apmokėtos parodos už n+1 metus, vnt. </t>
  </si>
  <si>
    <t>Verslo misijų dalyvių sk.</t>
  </si>
  <si>
    <t>1.2.4.2.1.</t>
  </si>
  <si>
    <t>Facebook įrašų pasiekiama auditorija, tūkst. asm.</t>
  </si>
  <si>
    <t>Turizmo išteklių foto ir video kampanijos, sk.</t>
  </si>
  <si>
    <t xml:space="preserve">1.2.4.2.2. </t>
  </si>
  <si>
    <t>Tarptautinių projektų įgyvendinimas (T)</t>
  </si>
  <si>
    <t xml:space="preserve">Parengta projektų paraiškų sk. </t>
  </si>
  <si>
    <t>1.2.4.2.3.</t>
  </si>
  <si>
    <t>Rinkodaros projektų įgyvendinimas bei įgyvendintų projektų produktų palaikymas  (T)</t>
  </si>
  <si>
    <t>1.2.4.3.1.</t>
  </si>
  <si>
    <t>Dalyvavimas LTICA veikloje, proc.</t>
  </si>
  <si>
    <t>Turizmo dienai skirtų renginių organizavimas, vnt.</t>
  </si>
  <si>
    <t>1.2.4.3.2.</t>
  </si>
  <si>
    <t xml:space="preserve">Naujienų ir renginių skilčių užsienio kalbomis palaikymas, proc. </t>
  </si>
  <si>
    <t>E-parduotuvės optimizavimas ir palaikymas, proc.</t>
  </si>
  <si>
    <t>1.2.4.3.3.</t>
  </si>
  <si>
    <t>Straipsnių parengimas bei spausdinimas (T)</t>
  </si>
  <si>
    <t xml:space="preserve">Parengtų straipsnių skaičius nacionaliniuose bei tarptautiniuose leidiniuose, vnt. </t>
  </si>
  <si>
    <t>1.2.4.3.4.</t>
  </si>
  <si>
    <t>Žurnalistų vizitų organizavimas (T)</t>
  </si>
  <si>
    <t>Išleistas individualių maršrutų leidinio tiražas, vnt.</t>
  </si>
  <si>
    <t xml:space="preserve">                                                                                                             Iš viso tikslui:</t>
  </si>
  <si>
    <t>Kurti investicijoms patrauklią aplinką</t>
  </si>
  <si>
    <t xml:space="preserve">Sukurti vietiniam verslui palankią investicinę aplinką </t>
  </si>
  <si>
    <t>1.3.1.2.1.</t>
  </si>
  <si>
    <t>Mokymų turizmo verslo atstovams organizavimas (T)</t>
  </si>
  <si>
    <t>1.3.1.2.2.</t>
  </si>
  <si>
    <t>1.3.2.1.1.</t>
  </si>
  <si>
    <t>Miesto tvarkymo ir statybos skyrius</t>
  </si>
  <si>
    <t>VB</t>
  </si>
  <si>
    <t>1.3.2.1.2.</t>
  </si>
  <si>
    <t>1.3.2.1.3.</t>
  </si>
  <si>
    <t>1.3.2.1.4.</t>
  </si>
  <si>
    <t>1.3.2.2.1.</t>
  </si>
  <si>
    <t>Projektinės dokumentacijos bei  strateginių dokumentų rengimas (T)</t>
  </si>
  <si>
    <t xml:space="preserve">Investicinių projektų ir paraiškų parengimas, vnt. </t>
  </si>
  <si>
    <t>1.3.2.2.2.</t>
  </si>
  <si>
    <t xml:space="preserve">Nario mokesčio Lietuvos savivaldybių asociacijoje apmokėjimas, proc. </t>
  </si>
  <si>
    <t xml:space="preserve">Nario mokesčio Lietuvos Kurortų asociacijoje apmokėjimas, proc. </t>
  </si>
  <si>
    <t xml:space="preserve">1.3.2.2.3. </t>
  </si>
  <si>
    <t>Prisiimtų bendradarbiavimo įsipareigojimų  vykdymas (T)</t>
  </si>
  <si>
    <t xml:space="preserve">Projekto metu įsigyto turto draudimas ir projektų produktų stebėsenos laikotarpiu palaikymas, vnt. </t>
  </si>
  <si>
    <t>Valstybinės kelių kontrolės vykdymas, proc.</t>
  </si>
  <si>
    <t xml:space="preserve">Viso: </t>
  </si>
  <si>
    <t>Iš viso programai:</t>
  </si>
  <si>
    <t>Priemonės pavadinimas</t>
  </si>
  <si>
    <t>Savivaldybės strateginio plėtros plano priemonės kodas</t>
  </si>
  <si>
    <t>Stebėsenos rodiklio kodas</t>
  </si>
  <si>
    <t>Stebėsenos rodiklio pavadinimas</t>
  </si>
  <si>
    <t>Siektinos stebėsenos rodiklių reikšmės</t>
  </si>
  <si>
    <t>Savivaldybės strateginio plėtros plano rodiklis</t>
  </si>
  <si>
    <t>(matavimo vnt.)</t>
  </si>
  <si>
    <t>Darnaus pajūrio ir vandens turizmo bei konkurencingumo augimas</t>
  </si>
  <si>
    <t>Užtikrinti darnios vietokūros vystymą bei turizmo infrastruktūros patrauklumą</t>
  </si>
  <si>
    <t xml:space="preserve">Paveldo objektų sutvarkymas ir priežiūra </t>
  </si>
  <si>
    <t xml:space="preserve">Neringos kurorto pristatymas tarptautiniuose, regioniniuose ir nacionaliniuose turizmo renginiuose ir parodose </t>
  </si>
  <si>
    <t xml:space="preserve">Efektyvių rinkodaros priemonių, kuriomis siekiama išryškinti Neringos kurorto išskirtinumą, kūrimas ir įgyvendinimas </t>
  </si>
  <si>
    <t xml:space="preserve">Paslaugų sektoriaus įstaigų aptarnavimo kokybės vertinimo sistemos sukūrimas ir įgyvendinimas </t>
  </si>
  <si>
    <t xml:space="preserve">Savivaldos, mokslo ir verslo subjektų partnerystės pagrindu grįstų projektų įgyvendinimas </t>
  </si>
  <si>
    <t xml:space="preserve">Bendradarbiavimo, bendrų projektų iniciavimas ir dalyvavimas juose bei prisiimtų įsipareigojimų užtikrinimas </t>
  </si>
  <si>
    <t>Finansavimo šaltinių suvestinė</t>
  </si>
  <si>
    <t>Finansavimo šaltiniai</t>
  </si>
  <si>
    <t>2026 m. poreikis</t>
  </si>
  <si>
    <t>Lėšų poreikis</t>
  </si>
  <si>
    <t>SAVIVALDYBĖS  LĖŠOS, IŠ VISO:</t>
  </si>
  <si>
    <t>Savivaldybės biudžetas (įskaitant skolintas lėšas) (SB)</t>
  </si>
  <si>
    <t>Aplinkos apsaugos rėmimo specialioji programa (AAP)</t>
  </si>
  <si>
    <t>Visuomenės sveikatos rėmimo specialioji programa (VSP)</t>
  </si>
  <si>
    <t>Lietuvos Respublikos valstybės biudžeto dotacijos (VB)</t>
  </si>
  <si>
    <t>Kelių priežiūros ir plėtros programos lėšos (KPP)</t>
  </si>
  <si>
    <t>Pajamų įmokos ir kitos pajamos (SPP)</t>
  </si>
  <si>
    <t>Europos Sąjungos ir kitos tarptautinės finansinės paramos lėšos (ESF)</t>
  </si>
  <si>
    <t>Skolintos lėšos (SL)</t>
  </si>
  <si>
    <t>Ankstesnių metų likučiai (SVA)</t>
  </si>
  <si>
    <t>KITI ŠALTINIAI, IŠ VISO:</t>
  </si>
  <si>
    <t>Kiti šaltiniai (Europos Sąjungos finansinė parama projektams įgyvendinti ir kitos teisėtai gautos lėšos, nurodant atskirus šaltinius) (KTF)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</si>
  <si>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</si>
  <si>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</si>
  <si>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</si>
  <si>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VISO:</t>
  </si>
  <si>
    <t>TIKSLŲ, UŽDAVINIŲ, PRIEMONIŲ, VEIKLŲ IR IŠLAIDŲ SUVESTINĖ</t>
  </si>
  <si>
    <t xml:space="preserve">1.1 tikslas. Užtikrinti darnios vietokūros vystymą bei turizmo infrastruktūros patrauklumą </t>
  </si>
  <si>
    <t>R-01-01-01</t>
  </si>
  <si>
    <t>1.1.</t>
  </si>
  <si>
    <t xml:space="preserve">1.1.1 uždavinys. Padidinti kurorto lankytinų objektų patrauklumą ir vykdyti paveldo aktualizavimą </t>
  </si>
  <si>
    <t>R-01-02-01</t>
  </si>
  <si>
    <t>R-01-02-02</t>
  </si>
  <si>
    <t>R-01-02-03</t>
  </si>
  <si>
    <t>TIC lankytojų pasitenkinimo lygis teikiamomis paslaugomis, proc.</t>
  </si>
  <si>
    <t xml:space="preserve">1.2.4 uždavinys. Suformuoti išskirtinį Neringos kurorto įvaizdį </t>
  </si>
  <si>
    <t>1.2.4.1.1 veikla. Dalyvavimas parodose ir verslo misijose</t>
  </si>
  <si>
    <t>V-01-02-04-01-01-01</t>
  </si>
  <si>
    <t>V-01-02-04-01-01-02</t>
  </si>
  <si>
    <t>V-01-02-04-01-01-03</t>
  </si>
  <si>
    <t>V-01-02-04-01-01-04</t>
  </si>
  <si>
    <t>1.2.4.2.1 veikla. Turizmo rinkodaros priemonių įgyvendinimas</t>
  </si>
  <si>
    <t>V-01-02-04-02-01-02</t>
  </si>
  <si>
    <t>V-01-02-04-02-01-03</t>
  </si>
  <si>
    <t>1.2.4.2.2 veikla. Tarptautinių projektų įgyvendinimas</t>
  </si>
  <si>
    <t>V-01-02-04-02-02-01</t>
  </si>
  <si>
    <t>V-01-02-04-02-02-02</t>
  </si>
  <si>
    <t>V-01-02-04-03-01-01</t>
  </si>
  <si>
    <t>V-01-02-04-03-01-02</t>
  </si>
  <si>
    <t>V-01-02-04-03-01-03</t>
  </si>
  <si>
    <t>1.2.4.3.2 veikla. Turizmo informacijos centro interneto svetainės plėtra</t>
  </si>
  <si>
    <t>V-01-02-04-03-02-01</t>
  </si>
  <si>
    <t>V-01-02-04-03-02-02</t>
  </si>
  <si>
    <t>1.2.4.3.3 veikla. Straipsnių parengimas bei spausdinimas</t>
  </si>
  <si>
    <t>V-01-02-04-03-03</t>
  </si>
  <si>
    <t>1.2.4.3.4 veikla. Žurnalistų vizitų organizavimas</t>
  </si>
  <si>
    <t>V-01-02-04-03-04-01</t>
  </si>
  <si>
    <t>V-01-02-04-03-04-02</t>
  </si>
  <si>
    <t xml:space="preserve">Suvenyrinių produktų gaminimas, reklamuojant Neringos prekės ženklą, vnt. </t>
  </si>
  <si>
    <t>1.3 tikslas. Kurti investicijoms patrauklią aplinką</t>
  </si>
  <si>
    <t>R-01-03-01</t>
  </si>
  <si>
    <t>R-01-03-02</t>
  </si>
  <si>
    <t>Iš dalies ES lėšomis finansuojamų projektų inicijavimas ir dalyvavimas juose, sk.</t>
  </si>
  <si>
    <t xml:space="preserve">1.3.1 uždavinys. Sukurti vietiniam verslui palankią investicinę aplinką </t>
  </si>
  <si>
    <t>1.3.1.2.2 veikla. Turizmo verslo kokybės vertinimo sistemos sukūrimas</t>
  </si>
  <si>
    <t>V-01-03-01-02-02-01</t>
  </si>
  <si>
    <t>V-01-03-01-02-02-02</t>
  </si>
  <si>
    <t>V-01-03-02-01-01-01</t>
  </si>
  <si>
    <t>V-01-03-02-01-02-01</t>
  </si>
  <si>
    <t>V-01-03-02-01-03-01</t>
  </si>
  <si>
    <t>V-01-03-02-01-04-01</t>
  </si>
  <si>
    <t>V-01-03-02-02-01-01</t>
  </si>
  <si>
    <t>V-01-03-02-02-02-01</t>
  </si>
  <si>
    <t>V-01-03-02-02-02-02</t>
  </si>
  <si>
    <t>V-01-03-02-02-02-03</t>
  </si>
  <si>
    <t>1.3.2.2.3 veikla. Prisiimtų bendradarbiavimo įsipareigojimų vykdymas</t>
  </si>
  <si>
    <t>V-01-03-02-02-03-01</t>
  </si>
  <si>
    <t>V-01-03-02-02-03-03</t>
  </si>
  <si>
    <t>1.1.1.1.</t>
  </si>
  <si>
    <t>1.2.</t>
  </si>
  <si>
    <t>1.2.4.1.</t>
  </si>
  <si>
    <t>1.2.4.2.</t>
  </si>
  <si>
    <t>1.2.4.3.</t>
  </si>
  <si>
    <t>V-01-02-04-03-05-01</t>
  </si>
  <si>
    <t>V-01-02-04-03-05-02</t>
  </si>
  <si>
    <t>V-01-02-04-03-05-03</t>
  </si>
  <si>
    <t>V-01-02-04-03-05-04</t>
  </si>
  <si>
    <t>V-01-02-04-03-05-05</t>
  </si>
  <si>
    <t>V-01-02-04-03-05-06</t>
  </si>
  <si>
    <t>1.3.</t>
  </si>
  <si>
    <t>1.3.1.2.</t>
  </si>
  <si>
    <t>1.3.2.1.</t>
  </si>
  <si>
    <t>1.3.2.2.</t>
  </si>
  <si>
    <t>Narystės mokesčių ir prisiimtų įsipareigojimų apmokėjimas (T)</t>
  </si>
  <si>
    <t>Projektas  „Kuršių nerija: paveldas bendruomenei ir pasauliui"  (T)</t>
  </si>
  <si>
    <t>KTF</t>
  </si>
  <si>
    <t xml:space="preserve">1.3.2.1.4 veikla. Projektas „Gamta grįstas sveikatingumas – nauja Pietų Baltijos regiono darnaus vystymosi koncepcija“ </t>
  </si>
  <si>
    <t xml:space="preserve">Išvystyti bendradarbiavimą ir stiprinti tinklaveikos platformas </t>
  </si>
  <si>
    <t>Projektas „Gamta grįstas sveikatingumas – nauja Pietų Baltijos regiono darnaus vystymosi koncepcija“ (angl. k. „Nature-Based Wellness – New Concept of the Sustainable Development of the SBA“) (T)</t>
  </si>
  <si>
    <t>1.3.2.1.5.</t>
  </si>
  <si>
    <t>V-01-03-02-01-05-01</t>
  </si>
  <si>
    <t>Paslaugų sektoriaus įstaigų kokybės vertinimo sistemos sukūrimas (T)</t>
  </si>
  <si>
    <t xml:space="preserve">Sukurta paslaugų sektoriaus įstaigų kokybės vertinimo sistema, vnt. </t>
  </si>
  <si>
    <t>1.3.2.1.6.</t>
  </si>
  <si>
    <t>V-01-03-02-01-06-01</t>
  </si>
  <si>
    <t xml:space="preserve">Sukurtų darbo vietų žuvininkystės sektoriuje ir jų išlaikymas projekto kontrolės laikotarpiu, vnt. </t>
  </si>
  <si>
    <t>Projekto „Žvejybos sektoriaus dalyvių bendradarbiavimas Neringos savivaldybėje“ rezultatų palaikymas kontrolės laikotarpiu, proc.</t>
  </si>
  <si>
    <t>Projekto rezultatų palaikymas kontrolės laikotarpiu, proc.</t>
  </si>
  <si>
    <t>Bendradarbiavimo bei turizmo paslaugų plėtros vykdymas (T)</t>
  </si>
  <si>
    <t>Projektas  „Bendradarbiavimas per sieną, išsaugant kultūros paveldą turizmui ir bendruomenei“ (T)</t>
  </si>
  <si>
    <t>Turizmo informacijos centro interneto svetainės plėtra (T)</t>
  </si>
  <si>
    <t xml:space="preserve">Efektyvios turizmo informacijos centro veiklos organizavimas  </t>
  </si>
  <si>
    <t xml:space="preserve">1.1.1.1.3 veikla. Projektas „Bendradarbiavimas per sieną nuo kranto iki kranto“ </t>
  </si>
  <si>
    <t>Projektas „Gamta grįstas sveikatingumas – nauja Pietų Baltijos regiono darnaus vystymosi koncepcija“ įgyvendinimas</t>
  </si>
  <si>
    <t>Asocijuoto partnerio įsipareigojimų vykdymas</t>
  </si>
  <si>
    <t xml:space="preserve">1.3.2.2.2 veikla. Narystės mokesčių ir prisiimtų įsipareigojimų apmokėjimas </t>
  </si>
  <si>
    <t>07 Turizmo, rekreacijos, smulkaus ir vidutinio verslo plėtros programa</t>
  </si>
  <si>
    <t>Sutvarkytas objektų paveldo objektų sk.</t>
  </si>
  <si>
    <t>1.2 tikslas. Stiprinti vietos identitetą, kurorto įvaizdį bei puoselėti UNESCO pasaulio paveldo vertybes</t>
  </si>
  <si>
    <t>Verslo misijose kurorto dalyvių sk.</t>
  </si>
  <si>
    <t>Socialinėmis medijomis turizmo informacijos pasiekiama tikslinė grupė, tūkst.</t>
  </si>
  <si>
    <t>Projekto „Šviesa tamsoje“ įgyvendinimas proc.</t>
  </si>
  <si>
    <t>1.2.4.3.1 veikla. Bendradarbiavimo bei turizmo paslaugų plėtros vykdymas</t>
  </si>
  <si>
    <t xml:space="preserve">Dalyvavimas „Pamario turizmo“ klasterio veikloje, proc. </t>
  </si>
  <si>
    <t>Individualių žurnalistų vizitų sk. (KTIC)</t>
  </si>
  <si>
    <t>Informacinių turų vizitų sk. (KTIC)</t>
  </si>
  <si>
    <t>1.2.4.3.5 veikla. Turizmo sklaidos priemonių gamyba</t>
  </si>
  <si>
    <t>Verslo atstovų, įgijusių / pagerinusių kompetencijas, sk.</t>
  </si>
  <si>
    <t xml:space="preserve">Atlikta verslo atstovų apklausa ir analizė, vnt. </t>
  </si>
  <si>
    <t xml:space="preserve">1.3.2 uždavinys. Išvystyti bendradarbiavimą ir stiprinti tinklaveikos platformas </t>
  </si>
  <si>
    <t>1.3.2.1.1 veikla. Projektas „Žvejybos infrastruktūros sukūrimas Neringos savivaldybėje“</t>
  </si>
  <si>
    <t xml:space="preserve">Projekto „Žvejybos infrastruktūros sukūrimas Neringos savivaldybėje“ rezultatų palaikymas kontrolės laikotarpiu, proc. </t>
  </si>
  <si>
    <t xml:space="preserve">1.3.2.1.2 veikla. Projektas „Žvejybos sektoriaus dalyvių bendradarbiavimas Neringos savivaldybėje“ </t>
  </si>
  <si>
    <r>
      <t>≥</t>
    </r>
    <r>
      <rPr>
        <sz val="11"/>
        <color theme="1"/>
        <rFont val="Times New Roman"/>
        <family val="1"/>
        <charset val="186"/>
      </rPr>
      <t>0,51 (</t>
    </r>
    <r>
      <rPr>
        <sz val="11"/>
        <color theme="1"/>
        <rFont val="Calibri"/>
        <family val="2"/>
        <charset val="186"/>
      </rPr>
      <t>≤</t>
    </r>
    <r>
      <rPr>
        <sz val="11"/>
        <color theme="1"/>
        <rFont val="Times New Roman"/>
        <family val="1"/>
        <charset val="186"/>
      </rPr>
      <t>0,74)</t>
    </r>
  </si>
  <si>
    <t>1.3.2.1.3 veikla. Projektas „ECOMARINAS“ (Interreg V-A Pietų Baltijos bendradarbiavimo per sieną programa)</t>
  </si>
  <si>
    <t>1.3.2.1.5 veikla. Projektas „TRANSGAGE: vietos demokratinio įsitraukimo į žaliąją energiją gerinimas – tarpdisciplininis požiūris“ (asocijuoto partnerio įsipareigojimai)</t>
  </si>
  <si>
    <t>1.3.2.1.6. veikla. Projektas „Įsipareigojimai paspartinti perėjimą prie švarios energijos Pietų Baltijos regione – BALTICBEAT“ (asocijuoto partnerio įsipareigojimai)</t>
  </si>
  <si>
    <t>1.3.2.2.1 veikla. Projektinės dokumentacijos bei strateginių dokumentų rengimas</t>
  </si>
  <si>
    <t xml:space="preserve">Nario mokesčio asociacijoje „Klaipėdos regionas“ apmokėjimas, proc. </t>
  </si>
  <si>
    <t xml:space="preserve">Verslo misijos, renginiuose Lietuvoje, kuriose dalyvauta sk., vnt. </t>
  </si>
  <si>
    <t>Projektas „ECOMARINAS"(Interreg V-A Pietų Baltijos bendradarbiavimo per sieną programa) (T)</t>
  </si>
  <si>
    <t>Projektas „Įsipareigojimai paspartinti perėjimą prie švarios energijos Pietų Baltijos regione – BALTICBEAT“ (asocijuoto partnerio įsipareigojimai)</t>
  </si>
  <si>
    <t>Projektas „TRANSGAGE: vietos demokratinio įsitraukimo į žaliąją energiją gerinimas – tarpdisciplininis požiūris“ (asocijuoto partnerio įsipareigojimai)</t>
  </si>
  <si>
    <t>Projektas „Žvejybos sektoriaus dalyvių bendradarbiavimas Neringos savivaldybėje“  (T)</t>
  </si>
  <si>
    <t>Projektas „Žvejybos infrastruktūros sukūrimas Neringos savivaldybėje“  (T)</t>
  </si>
  <si>
    <t>Nidos KTIC „Agila“</t>
  </si>
  <si>
    <t>Efektyvios smulkaus ir vidutinio vietinio verslo rėmimo sistemos sukūrimas ir realizavimas</t>
  </si>
  <si>
    <t>1.3.1.1</t>
  </si>
  <si>
    <t>1.2.4.4.</t>
  </si>
  <si>
    <t>1.2.4.4.1.</t>
  </si>
  <si>
    <t>Turizmo informacijos vizualinės informacijos infrastruktūros sukūrimas bei įgyvendinimas</t>
  </si>
  <si>
    <t>Projekto „Bendradarbiavimas per sieną nuo kranto iki kranto“ įgyvendinimas</t>
  </si>
  <si>
    <t>1.1.1.1.3.</t>
  </si>
  <si>
    <t>1.2.4.3.5.</t>
  </si>
  <si>
    <t>2027 m. poreikis (tūkst. Eur.)</t>
  </si>
  <si>
    <t>2027 m. poreikis</t>
  </si>
  <si>
    <t>Savivaldybės biudžeto lėšos (nuosavos, be ankstesnių metų likučio) (SBB)</t>
  </si>
  <si>
    <t>Turizmo sklaidos priemonių gamyba (T)</t>
  </si>
  <si>
    <t>Turizmo rinkodaros priemonių įgyvendinimas (T)</t>
  </si>
  <si>
    <t>V-01-01-01-01-03</t>
  </si>
  <si>
    <t>V-01-01-01-01-01</t>
  </si>
  <si>
    <t>1.1.1.1.2 veikla Projektas „Kuršių nerija: paveldas bendruomenei ir pasauliui"</t>
  </si>
  <si>
    <t>1.1.1.1.1 veikla Projektas „Bendradarbiavimas per sieną, išsaugant kultūros paveldą turizmui ir bendruomenei“</t>
  </si>
  <si>
    <t>Parodos, kuriose dalyvauta, vnt.</t>
  </si>
  <si>
    <t>V-01-02-04-02-01-01</t>
  </si>
  <si>
    <t>Instagram paskyros sekėjų sk.</t>
  </si>
  <si>
    <t>Parengtas ir išleistas žemėlapių tiražas, vnt.</t>
  </si>
  <si>
    <t>Sukurta rinkodaros produktų sk., vnt.</t>
  </si>
  <si>
    <t>1.2.4.4.1 tikslas. Turizmo informacijos vizualinės informacijos infrastruktūros sukūrimas bei įgyvendinimas</t>
  </si>
  <si>
    <t>V-01-02-04-04-01-01</t>
  </si>
  <si>
    <t>Parengta turizmo informacijos vizualinės informacijos infrastruktūros inventorizacija, vnt.</t>
  </si>
  <si>
    <t>V-01-02-04-04-01-02</t>
  </si>
  <si>
    <t>V-01-02-04-04-01-03</t>
  </si>
  <si>
    <t>1.3.1.1.1 veikla. Efektyvios smulkaus ir vidutinio vietinio verslo rėmimo sistemos sukūrimas ir realizavimas</t>
  </si>
  <si>
    <t>V-01-03-01-01-01-01</t>
  </si>
  <si>
    <t>1.3.1.1.</t>
  </si>
  <si>
    <t>Sukurta vieningos turizmo informacijos ženklinimo sistema gyvenvietėse, vnt.</t>
  </si>
  <si>
    <t>Atnaujinta turizmo informacinių ženklų infrastruktūra 4 gyvenvietėse, proc.</t>
  </si>
  <si>
    <t>V-01-03-01-01-01-02</t>
  </si>
  <si>
    <t>Įgyvendintų priemonių sk.</t>
  </si>
  <si>
    <t>V-01-03-01-01-01-03</t>
  </si>
  <si>
    <t>Sistemos sukūrimas, vnt.</t>
  </si>
  <si>
    <t>V-01-03-01-01-01-04</t>
  </si>
  <si>
    <t>V-01-03-01-01-01-05</t>
  </si>
  <si>
    <t>V-01-03-01-01-01-06</t>
  </si>
  <si>
    <t xml:space="preserve">Tvarkos parengimas / atnaujinimas, vnt. </t>
  </si>
  <si>
    <t>SVV programos atnaujinimas, vnt.</t>
  </si>
  <si>
    <t xml:space="preserve">Verslo subjektų pasinaudojusių SVV programa, vnt. </t>
  </si>
  <si>
    <t>Investavimo sklaidos vykdymas - pasiekta tikslinė grupė - verslo subjektų, sk.</t>
  </si>
  <si>
    <t>V-01-03-02-01-03-02</t>
  </si>
  <si>
    <t>V-01-03-02-01-03-03</t>
  </si>
  <si>
    <t>Projekto „ECOMARINAS“ (Interreg V-A Pietų Baltijos bendradarbiavimo per sieną programa) partnerio įsipareigojimų vykdymas, proc.</t>
  </si>
  <si>
    <t>Parengtas bandomųjų investicijų techninis projektas, proc.</t>
  </si>
  <si>
    <t>Surengtas projekto partnerių vizitas į Neringą, vnt.</t>
  </si>
  <si>
    <t>Įgyvendintas bandomųjų investicijų projektas tvaraus vandens naudojimo prieplaukų valdymo srityje, proc.</t>
  </si>
  <si>
    <t xml:space="preserve">Regiono pasiekiamumo programos įsipareigojimų vykdymas, proc. </t>
  </si>
  <si>
    <t>V-01-03-02-02-03-04</t>
  </si>
  <si>
    <t>V-01-03-02-01-03-04</t>
  </si>
  <si>
    <t>V-01-03-02-01-02-02</t>
  </si>
  <si>
    <t>Vandens transporto skatinimo įsipareigojimų vykdymas, proc.</t>
  </si>
  <si>
    <t>V-01-03-02-02-02-04</t>
  </si>
  <si>
    <t xml:space="preserve">Nario mokesčio Europos dviratininkų federacijai apmokėjimas, proc. </t>
  </si>
  <si>
    <t>V-01-03-01-02-02-03</t>
  </si>
  <si>
    <t>Verslo subjektų dalyvaujančių veritinimo sistemoje, sk.</t>
  </si>
  <si>
    <t>V-01-03-02-02-03-05</t>
  </si>
  <si>
    <t>1000,00 Eur(nario mokestis, dalyvavimas mokymuose)</t>
  </si>
  <si>
    <t>Šventinis koncertas, ekskursijos.</t>
  </si>
  <si>
    <t>2026 m. poreikis (tūkst. Eur)</t>
  </si>
  <si>
    <t>2028 m. poreikis (tūkst. Eur.)</t>
  </si>
  <si>
    <t>Ekskursijų plakatų maketvaimas 650, klasterio nario mokesti 150, draudimas 200</t>
  </si>
  <si>
    <t>E. parduotuvės dizaino atnaujinimas 500 Eur, palaikymas 200 eur</t>
  </si>
  <si>
    <t>Renginių ciklui "Paukščių sugrįžtuvių savaitgalis Neringoje"  dienai skirtų renginių organizavimas, vnt.</t>
  </si>
  <si>
    <t>Edukacijos, žygiai, paskaitos, ekskursijos (karlonui honoraras 680 eur)</t>
  </si>
  <si>
    <t>BNS 500 Eur, parengimas 1000 Eur, 2000 eur publikacija</t>
  </si>
  <si>
    <t xml:space="preserve">Reprezentacinės brošiūros "Neringa. Kelionių gidas" (Lietuvių, anglų, vokiečių kalbomis) parengimas ir spauda, išleistas ir parengtas leidinis tiražas vnt. </t>
  </si>
  <si>
    <t>5000 EUR</t>
  </si>
  <si>
    <t>Reprezentacinės brošiūros "Klaipėdos regionas" parengimas ir spauda, leidinio tiražas vnt.</t>
  </si>
  <si>
    <t>Informacinis leidinys "Neringa. Vasaros gidas"</t>
  </si>
  <si>
    <t>1000 Eur</t>
  </si>
  <si>
    <t>1800Eur</t>
  </si>
  <si>
    <t>5000 eur</t>
  </si>
  <si>
    <t>10 000 Eur</t>
  </si>
  <si>
    <t>Svetainės administravimas 3000</t>
  </si>
  <si>
    <t xml:space="preserve">Paroda Latvijoje "Balttours"(stendas 1000, dienpinigiai 2 asm. 352, 200 eur transportas, 500 eur). Verslo pusryčiai ryga 1000 eur; BirdFair 2500 Eur; Hamburg Reisen 9000 Eur. </t>
  </si>
  <si>
    <t>Verslo misijos 3 vnt. 3000</t>
  </si>
  <si>
    <t>6000 eur</t>
  </si>
  <si>
    <t>Lietuvos kelionių organizatorius informacinis turas; Nyderlandų žurnalistams kelionių organizatoriams, JK kelionių žurnalistams, Lenkijos famturaiö</t>
  </si>
  <si>
    <t>2026 - 2028 METŲ STRATEGINIO VEIKLOS PLANO</t>
  </si>
  <si>
    <t>Neringos savivaldybės 2026–2028 metų 
Strateginio veiklos plano
14 priedas</t>
  </si>
  <si>
    <t>2028 m. poreikis</t>
  </si>
  <si>
    <t>Taikomas išlaidų kompensavimo būdas ( 80 % ES fin.) 2026 planuojama: infrastruktūra 50,ekspertai 8, komandiruotės 2, DU įnašas 21,3, auditas 3, viešinimas, video 10, vertimai 0,9</t>
  </si>
  <si>
    <t>10 straipsnių (BNS, publikacija žurnale, tekstų parengimas)</t>
  </si>
  <si>
    <t xml:space="preserve">1.3.2.2.4. </t>
  </si>
  <si>
    <t xml:space="preserve">1.3.2.2.5. </t>
  </si>
  <si>
    <t xml:space="preserve">1.3.2.2.6. </t>
  </si>
  <si>
    <t>Projektas "Integruotos viešojo transporto sistemos diegimas Klaipėdos regione"</t>
  </si>
  <si>
    <t>Viešųjų paslaugų (viešojo transporto) teikimo administravimas pagal pavedimo sutartį</t>
  </si>
  <si>
    <t>Projektas „Klaipėdos regiono turistinio patrauklumo didinimas“</t>
  </si>
  <si>
    <t>2025 m.</t>
  </si>
  <si>
    <t>Asignavimai Iš viso:</t>
  </si>
  <si>
    <t>Agilos</t>
  </si>
  <si>
    <t>Strateginis</t>
  </si>
  <si>
    <t>Įgyvendintas</t>
  </si>
  <si>
    <t>Planuojama pirkti paslaugą dėl ženklų būklės įvertinimo, inventorizavimo, pasiūlymo pateikimo dėl suvienodinimo ir atnaujinimo?</t>
  </si>
  <si>
    <t xml:space="preserve">Planuojama atlikti verslo atstovų apklausa ir analizė, 1vnt. </t>
  </si>
  <si>
    <t>Planuojamas SVV rėmimo sistemos sukūrimas, SVV tvarkos parengimas / atnaujinimas?</t>
  </si>
  <si>
    <t>2026 m.</t>
  </si>
  <si>
    <t>Turtas (Tūkst. Eur)</t>
  </si>
  <si>
    <t xml:space="preserve">Planuojama investicinių projektų ir paraiškų parengimas, 2vnt. </t>
  </si>
  <si>
    <t>Projektas "Light in the Dark "</t>
  </si>
  <si>
    <r>
      <t xml:space="preserve">Dalyvavimas </t>
    </r>
    <r>
      <rPr>
        <b/>
        <sz val="14"/>
        <rFont val="Times New Roman"/>
        <family val="1"/>
        <charset val="186"/>
      </rPr>
      <t>Pamario turizmo klasterio</t>
    </r>
    <r>
      <rPr>
        <sz val="14"/>
        <rFont val="Times New Roman"/>
        <family val="1"/>
        <charset val="186"/>
      </rPr>
      <t xml:space="preserve"> veikloje </t>
    </r>
    <r>
      <rPr>
        <b/>
        <sz val="14"/>
        <rFont val="Times New Roman"/>
        <family val="1"/>
        <charset val="186"/>
      </rPr>
      <t>1,0</t>
    </r>
    <r>
      <rPr>
        <sz val="14"/>
        <rFont val="Times New Roman"/>
        <family val="1"/>
        <charset val="186"/>
      </rPr>
      <t xml:space="preserve"> </t>
    </r>
    <r>
      <rPr>
        <b/>
        <sz val="14"/>
        <rFont val="Times New Roman"/>
        <family val="1"/>
        <charset val="186"/>
      </rPr>
      <t>tūkst.</t>
    </r>
    <r>
      <rPr>
        <sz val="14"/>
        <rFont val="Times New Roman"/>
        <family val="1"/>
        <charset val="186"/>
      </rPr>
      <t xml:space="preserve"> Eur;                                      Dalyvavimas </t>
    </r>
    <r>
      <rPr>
        <b/>
        <sz val="14"/>
        <rFont val="Times New Roman"/>
        <family val="1"/>
        <charset val="186"/>
      </rPr>
      <t>LTIC</t>
    </r>
    <r>
      <rPr>
        <sz val="14"/>
        <rFont val="Times New Roman"/>
        <family val="1"/>
        <charset val="186"/>
      </rPr>
      <t xml:space="preserve"> veikloje </t>
    </r>
    <r>
      <rPr>
        <b/>
        <sz val="14"/>
        <rFont val="Times New Roman"/>
        <family val="1"/>
        <charset val="186"/>
      </rPr>
      <t>1,0</t>
    </r>
    <r>
      <rPr>
        <sz val="14"/>
        <rFont val="Times New Roman"/>
        <family val="1"/>
        <charset val="186"/>
      </rPr>
      <t xml:space="preserve"> tūkst. Eur;                                                                                     </t>
    </r>
    <r>
      <rPr>
        <b/>
        <sz val="14"/>
        <rFont val="Times New Roman"/>
        <family val="1"/>
        <charset val="186"/>
      </rPr>
      <t>Turizmo dienos</t>
    </r>
    <r>
      <rPr>
        <sz val="14"/>
        <rFont val="Times New Roman"/>
        <family val="1"/>
        <charset val="186"/>
      </rPr>
      <t xml:space="preserve"> renginių organizavimas, verslo apdovanojimai</t>
    </r>
    <r>
      <rPr>
        <b/>
        <sz val="14"/>
        <rFont val="Times New Roman"/>
        <family val="1"/>
        <charset val="186"/>
      </rPr>
      <t xml:space="preserve"> 5,7</t>
    </r>
    <r>
      <rPr>
        <sz val="14"/>
        <rFont val="Times New Roman"/>
        <family val="1"/>
        <charset val="186"/>
      </rPr>
      <t xml:space="preserve"> tūkst. Eur;                            Renginių ciklo </t>
    </r>
    <r>
      <rPr>
        <b/>
        <sz val="14"/>
        <rFont val="Times New Roman"/>
        <family val="1"/>
        <charset val="186"/>
      </rPr>
      <t xml:space="preserve">"Paukščių sugrįžtuvių savaitgalis Neringoje" 1,6 </t>
    </r>
    <r>
      <rPr>
        <sz val="14"/>
        <rFont val="Times New Roman"/>
        <family val="1"/>
        <charset val="186"/>
      </rPr>
      <t>tūkst. Eur;</t>
    </r>
  </si>
  <si>
    <r>
      <t xml:space="preserve">visitneringa.com palaikymas (12 mėn.) </t>
    </r>
    <r>
      <rPr>
        <b/>
        <sz val="14"/>
        <color rgb="FF000000"/>
        <rFont val="Times New Roman"/>
        <family val="1"/>
        <charset val="186"/>
      </rPr>
      <t>3,0</t>
    </r>
    <r>
      <rPr>
        <sz val="14"/>
        <color indexed="8"/>
        <rFont val="Times New Roman"/>
        <family val="1"/>
        <charset val="186"/>
      </rPr>
      <t xml:space="preserve"> tūkst.Eur, shop visitineringa.lt versijos atnaujinimas, palaikymas </t>
    </r>
    <r>
      <rPr>
        <b/>
        <sz val="14"/>
        <color rgb="FF000000"/>
        <rFont val="Times New Roman"/>
        <family val="1"/>
        <charset val="186"/>
      </rPr>
      <t>0,7</t>
    </r>
    <r>
      <rPr>
        <sz val="14"/>
        <color indexed="8"/>
        <rFont val="Times New Roman"/>
        <family val="1"/>
        <charset val="186"/>
      </rPr>
      <t xml:space="preserve"> tūkst.Eur </t>
    </r>
  </si>
  <si>
    <r>
      <t xml:space="preserve">Individualūs priėmimai </t>
    </r>
    <r>
      <rPr>
        <b/>
        <sz val="14"/>
        <color rgb="FF000000"/>
        <rFont val="Times New Roman"/>
        <family val="1"/>
        <charset val="186"/>
      </rPr>
      <t>1,3</t>
    </r>
    <r>
      <rPr>
        <sz val="14"/>
        <color indexed="8"/>
        <rFont val="Times New Roman"/>
        <family val="1"/>
        <charset val="186"/>
      </rPr>
      <t xml:space="preserve"> tūkst. Eur; Informacinis turas Londonas</t>
    </r>
    <r>
      <rPr>
        <b/>
        <sz val="14"/>
        <color rgb="FF000000"/>
        <rFont val="Times New Roman"/>
        <family val="1"/>
        <charset val="186"/>
      </rPr>
      <t xml:space="preserve"> 2,6</t>
    </r>
    <r>
      <rPr>
        <sz val="14"/>
        <color indexed="8"/>
        <rFont val="Times New Roman"/>
        <family val="1"/>
        <charset val="186"/>
      </rPr>
      <t xml:space="preserve"> tūkst. Eur; Informacinis turas LT kelionių oragnizatoriams </t>
    </r>
    <r>
      <rPr>
        <b/>
        <sz val="14"/>
        <color rgb="FF000000"/>
        <rFont val="Times New Roman"/>
        <family val="1"/>
        <charset val="186"/>
      </rPr>
      <t>1,8</t>
    </r>
    <r>
      <rPr>
        <sz val="14"/>
        <color indexed="8"/>
        <rFont val="Times New Roman"/>
        <family val="1"/>
        <charset val="186"/>
      </rPr>
      <t xml:space="preserve"> tūkst. Eur; Info turas Nyderlandų žiniasklaidos atstovams ir kelionių organizatoriams </t>
    </r>
    <r>
      <rPr>
        <b/>
        <sz val="14"/>
        <color rgb="FF000000"/>
        <rFont val="Times New Roman"/>
        <family val="1"/>
        <charset val="186"/>
      </rPr>
      <t>2,3</t>
    </r>
    <r>
      <rPr>
        <sz val="14"/>
        <color indexed="8"/>
        <rFont val="Times New Roman"/>
        <family val="1"/>
        <charset val="186"/>
      </rPr>
      <t xml:space="preserve"> tūkst. Eur;</t>
    </r>
  </si>
  <si>
    <r>
      <t>Info: žemėlapiai (20 tūkst. vnt.)</t>
    </r>
    <r>
      <rPr>
        <b/>
        <sz val="14"/>
        <color rgb="FF000000"/>
        <rFont val="Times New Roman"/>
        <family val="1"/>
        <charset val="186"/>
      </rPr>
      <t xml:space="preserve"> 1,8</t>
    </r>
    <r>
      <rPr>
        <sz val="14"/>
        <color indexed="8"/>
        <rFont val="Times New Roman"/>
        <family val="1"/>
        <charset val="186"/>
      </rPr>
      <t xml:space="preserve"> tūkst. Eur; Leidinys "Neringa. Vasaros gidas" (1,5 tūkst. vnt.) </t>
    </r>
    <r>
      <rPr>
        <b/>
        <sz val="14"/>
        <color rgb="FF000000"/>
        <rFont val="Times New Roman"/>
        <family val="1"/>
        <charset val="186"/>
      </rPr>
      <t>1,0</t>
    </r>
    <r>
      <rPr>
        <sz val="14"/>
        <color indexed="8"/>
        <rFont val="Times New Roman"/>
        <family val="1"/>
        <charset val="186"/>
      </rPr>
      <t xml:space="preserve"> tūkst. Eur; Lankstinukai (16 tūkst. vnt.) </t>
    </r>
    <r>
      <rPr>
        <b/>
        <sz val="14"/>
        <color rgb="FF000000"/>
        <rFont val="Times New Roman"/>
        <family val="1"/>
        <charset val="186"/>
      </rPr>
      <t>5,0</t>
    </r>
    <r>
      <rPr>
        <sz val="14"/>
        <color indexed="8"/>
        <rFont val="Times New Roman"/>
        <family val="1"/>
        <charset val="186"/>
      </rPr>
      <t xml:space="preserve"> tūkst. Eur; Spalvinimo knygelės (1,0 tūkst. vnt.) </t>
    </r>
    <r>
      <rPr>
        <b/>
        <sz val="14"/>
        <color rgb="FF000000"/>
        <rFont val="Times New Roman"/>
        <family val="1"/>
        <charset val="186"/>
      </rPr>
      <t>1,0</t>
    </r>
    <r>
      <rPr>
        <sz val="14"/>
        <color indexed="8"/>
        <rFont val="Times New Roman"/>
        <family val="1"/>
        <charset val="186"/>
      </rPr>
      <t xml:space="preserve"> tūkst. Eur; Reprez. brošiūros "Neringa.Kelionių gidas" (1,5 tūkst. vnt.) </t>
    </r>
    <r>
      <rPr>
        <b/>
        <sz val="14"/>
        <color rgb="FF000000"/>
        <rFont val="Times New Roman"/>
        <family val="1"/>
        <charset val="186"/>
      </rPr>
      <t>5,0</t>
    </r>
    <r>
      <rPr>
        <sz val="14"/>
        <color indexed="8"/>
        <rFont val="Times New Roman"/>
        <family val="1"/>
        <charset val="186"/>
      </rPr>
      <t xml:space="preserve"> tūkst. Eur; Reprez. brošiūros "Klaipėdos regionas" (1,5 tūkst. vnt.)</t>
    </r>
    <r>
      <rPr>
        <b/>
        <sz val="14"/>
        <color rgb="FF000000"/>
        <rFont val="Times New Roman"/>
        <family val="1"/>
        <charset val="186"/>
      </rPr>
      <t xml:space="preserve"> 5,0 </t>
    </r>
    <r>
      <rPr>
        <sz val="14"/>
        <color indexed="8"/>
        <rFont val="Times New Roman"/>
        <family val="1"/>
        <charset val="186"/>
      </rPr>
      <t xml:space="preserve">tūkst. Eur; </t>
    </r>
    <r>
      <rPr>
        <sz val="14"/>
        <rFont val="Times New Roman"/>
        <family val="1"/>
        <charset val="186"/>
      </rPr>
      <t>Interaktyvūs maršrutai (2 vnt.)</t>
    </r>
    <r>
      <rPr>
        <b/>
        <sz val="14"/>
        <rFont val="Times New Roman"/>
        <family val="1"/>
        <charset val="186"/>
      </rPr>
      <t xml:space="preserve"> 10,0</t>
    </r>
    <r>
      <rPr>
        <sz val="14"/>
        <rFont val="Times New Roman"/>
        <family val="1"/>
        <charset val="186"/>
      </rPr>
      <t xml:space="preserve"> </t>
    </r>
    <r>
      <rPr>
        <sz val="14"/>
        <color indexed="8"/>
        <rFont val="Times New Roman"/>
        <family val="1"/>
        <charset val="186"/>
      </rPr>
      <t xml:space="preserve">tūkst. Eur; Suvenyrai (2,4 tūkst. vnt.) </t>
    </r>
    <r>
      <rPr>
        <b/>
        <sz val="14"/>
        <color rgb="FF000000"/>
        <rFont val="Times New Roman"/>
        <family val="1"/>
        <charset val="186"/>
      </rPr>
      <t>8,2</t>
    </r>
    <r>
      <rPr>
        <sz val="14"/>
        <color indexed="8"/>
        <rFont val="Times New Roman"/>
        <family val="1"/>
        <charset val="186"/>
      </rPr>
      <t xml:space="preserve"> tūkst. Eur;</t>
    </r>
  </si>
  <si>
    <r>
      <t>Projekto išlaidos Neringos sav. 7462,84, projekto pabaiga numatoma 2029 III ketv. Metinė suma</t>
    </r>
    <r>
      <rPr>
        <b/>
        <sz val="14"/>
        <color rgb="FF000000"/>
        <rFont val="Times New Roman"/>
        <family val="1"/>
        <charset val="186"/>
      </rPr>
      <t xml:space="preserve"> 1,9 </t>
    </r>
    <r>
      <rPr>
        <sz val="14"/>
        <color indexed="8"/>
        <rFont val="Times New Roman"/>
        <family val="1"/>
        <charset val="186"/>
      </rPr>
      <t xml:space="preserve"> tūkst. Eur.</t>
    </r>
  </si>
  <si>
    <r>
      <t xml:space="preserve">Apmokėjimas numatytas pavedimo sutartyje metinė suma </t>
    </r>
    <r>
      <rPr>
        <b/>
        <sz val="14"/>
        <color rgb="FF000000"/>
        <rFont val="Times New Roman"/>
        <family val="1"/>
        <charset val="186"/>
      </rPr>
      <t>13781,00</t>
    </r>
    <r>
      <rPr>
        <sz val="14"/>
        <color rgb="FF000000"/>
        <rFont val="Times New Roman"/>
        <family val="1"/>
        <charset val="186"/>
      </rPr>
      <t xml:space="preserve"> Eur</t>
    </r>
    <r>
      <rPr>
        <b/>
        <sz val="14"/>
        <color rgb="FF000000"/>
        <rFont val="Times New Roman"/>
        <family val="1"/>
        <charset val="186"/>
      </rPr>
      <t>+10%</t>
    </r>
    <r>
      <rPr>
        <sz val="14"/>
        <color rgb="FF000000"/>
        <rFont val="Times New Roman"/>
        <family val="1"/>
        <charset val="186"/>
      </rPr>
      <t xml:space="preserve"> papildomoms išlaidoms; </t>
    </r>
    <r>
      <rPr>
        <b/>
        <sz val="14"/>
        <color rgb="FF000000"/>
        <rFont val="Times New Roman"/>
        <family val="1"/>
        <charset val="186"/>
      </rPr>
      <t>2,6</t>
    </r>
    <r>
      <rPr>
        <sz val="14"/>
        <color rgb="FF000000"/>
        <rFont val="Times New Roman"/>
        <family val="1"/>
        <charset val="186"/>
      </rPr>
      <t xml:space="preserve"> tūkst. Eur. KKT kontrolės paslaugos metams</t>
    </r>
  </si>
  <si>
    <r>
      <t>Projekto išlaidos Neringos sav.</t>
    </r>
    <r>
      <rPr>
        <b/>
        <sz val="14"/>
        <color rgb="FF000000"/>
        <rFont val="Times New Roman"/>
        <family val="1"/>
        <charset val="186"/>
      </rPr>
      <t xml:space="preserve"> 2692,47</t>
    </r>
    <r>
      <rPr>
        <sz val="14"/>
        <color indexed="8"/>
        <rFont val="Times New Roman"/>
        <family val="1"/>
        <charset val="186"/>
      </rPr>
      <t xml:space="preserve"> Eur.projekto pabaiga numatoma 2027 IV ketv.</t>
    </r>
  </si>
  <si>
    <r>
      <t xml:space="preserve">Asociacija "Klaipėdos regionas" </t>
    </r>
    <r>
      <rPr>
        <b/>
        <sz val="14"/>
        <color rgb="FF000000"/>
        <rFont val="Times New Roman"/>
        <family val="1"/>
        <charset val="186"/>
      </rPr>
      <t>7,8</t>
    </r>
    <r>
      <rPr>
        <sz val="14"/>
        <color indexed="8"/>
        <rFont val="Times New Roman"/>
        <family val="1"/>
        <charset val="186"/>
      </rPr>
      <t xml:space="preserve"> tūkst. Eur; Klaipėdos regiono plėtros taryba </t>
    </r>
    <r>
      <rPr>
        <b/>
        <sz val="14"/>
        <color rgb="FF000000"/>
        <rFont val="Times New Roman"/>
        <family val="1"/>
        <charset val="186"/>
      </rPr>
      <t xml:space="preserve">3,0 </t>
    </r>
    <r>
      <rPr>
        <sz val="14"/>
        <color indexed="8"/>
        <rFont val="Times New Roman"/>
        <family val="1"/>
        <charset val="186"/>
      </rPr>
      <t xml:space="preserve">tūkst. Eur;Savivaldybių asociacija </t>
    </r>
    <r>
      <rPr>
        <b/>
        <sz val="14"/>
        <color rgb="FF000000"/>
        <rFont val="Times New Roman"/>
        <family val="1"/>
        <charset val="186"/>
      </rPr>
      <t xml:space="preserve">6,5 </t>
    </r>
    <r>
      <rPr>
        <sz val="14"/>
        <color indexed="8"/>
        <rFont val="Times New Roman"/>
        <family val="1"/>
        <charset val="186"/>
      </rPr>
      <t xml:space="preserve">tūkst. Eur; Lietuvos kurortų asociacija </t>
    </r>
    <r>
      <rPr>
        <b/>
        <sz val="14"/>
        <color rgb="FF000000"/>
        <rFont val="Times New Roman"/>
        <family val="1"/>
        <charset val="186"/>
      </rPr>
      <t>12,0</t>
    </r>
    <r>
      <rPr>
        <sz val="14"/>
        <color indexed="8"/>
        <rFont val="Times New Roman"/>
        <family val="1"/>
        <charset val="186"/>
      </rPr>
      <t xml:space="preserve"> tūkst. Eur; Dviratininkų asociacija </t>
    </r>
    <r>
      <rPr>
        <b/>
        <sz val="14"/>
        <color rgb="FF000000"/>
        <rFont val="Times New Roman"/>
        <family val="1"/>
        <charset val="186"/>
      </rPr>
      <t>1,1</t>
    </r>
    <r>
      <rPr>
        <sz val="14"/>
        <color indexed="8"/>
        <rFont val="Times New Roman"/>
        <family val="1"/>
        <charset val="186"/>
      </rPr>
      <t xml:space="preserve"> tūkst. Eur;</t>
    </r>
  </si>
  <si>
    <r>
      <rPr>
        <b/>
        <sz val="14"/>
        <color rgb="FF000000"/>
        <rFont val="Times New Roman"/>
        <family val="1"/>
        <charset val="186"/>
      </rPr>
      <t>Parodos:</t>
    </r>
    <r>
      <rPr>
        <sz val="14"/>
        <color indexed="8"/>
        <rFont val="Times New Roman"/>
        <family val="1"/>
        <charset val="186"/>
      </rPr>
      <t xml:space="preserve">                                                                                                     Rygoje </t>
    </r>
    <r>
      <rPr>
        <b/>
        <sz val="14"/>
        <color rgb="FF000000"/>
        <rFont val="Times New Roman"/>
        <family val="1"/>
        <charset val="186"/>
      </rPr>
      <t>"Balttours"</t>
    </r>
    <r>
      <rPr>
        <sz val="14"/>
        <color indexed="8"/>
        <rFont val="Times New Roman"/>
        <family val="1"/>
        <charset val="186"/>
      </rPr>
      <t xml:space="preserve"> </t>
    </r>
    <r>
      <rPr>
        <b/>
        <sz val="14"/>
        <color rgb="FF000000"/>
        <rFont val="Times New Roman"/>
        <family val="1"/>
        <charset val="186"/>
      </rPr>
      <t>2,052</t>
    </r>
    <r>
      <rPr>
        <sz val="14"/>
        <color indexed="8"/>
        <rFont val="Times New Roman"/>
        <family val="1"/>
        <charset val="186"/>
      </rPr>
      <t xml:space="preserve"> tūkst. Eur,     </t>
    </r>
    <r>
      <rPr>
        <b/>
        <sz val="14"/>
        <color rgb="FF000000"/>
        <rFont val="Times New Roman"/>
        <family val="1"/>
        <charset val="186"/>
      </rPr>
      <t>"BirdFair"</t>
    </r>
    <r>
      <rPr>
        <sz val="14"/>
        <color indexed="8"/>
        <rFont val="Times New Roman"/>
        <family val="1"/>
        <charset val="186"/>
      </rPr>
      <t xml:space="preserve"> </t>
    </r>
    <r>
      <rPr>
        <b/>
        <sz val="14"/>
        <color rgb="FF000000"/>
        <rFont val="Times New Roman"/>
        <family val="1"/>
        <charset val="186"/>
      </rPr>
      <t>2,907</t>
    </r>
    <r>
      <rPr>
        <sz val="14"/>
        <color indexed="8"/>
        <rFont val="Times New Roman"/>
        <family val="1"/>
        <charset val="186"/>
      </rPr>
      <t xml:space="preserve"> tūkst. Eur;                                     Hamburg </t>
    </r>
    <r>
      <rPr>
        <b/>
        <sz val="14"/>
        <color rgb="FF000000"/>
        <rFont val="Times New Roman"/>
        <family val="1"/>
        <charset val="186"/>
      </rPr>
      <t>"Reisen and Caravaning"</t>
    </r>
    <r>
      <rPr>
        <sz val="14"/>
        <color rgb="FF000000"/>
        <rFont val="Times New Roman"/>
        <family val="1"/>
        <charset val="186"/>
      </rPr>
      <t xml:space="preserve"> </t>
    </r>
    <r>
      <rPr>
        <b/>
        <sz val="14"/>
        <color rgb="FF000000"/>
        <rFont val="Times New Roman"/>
        <family val="1"/>
        <charset val="186"/>
      </rPr>
      <t>10,0</t>
    </r>
    <r>
      <rPr>
        <sz val="14"/>
        <color rgb="FF000000"/>
        <rFont val="Times New Roman"/>
        <family val="1"/>
        <charset val="186"/>
      </rPr>
      <t xml:space="preserve"> tūkst. Eur;</t>
    </r>
    <r>
      <rPr>
        <u/>
        <sz val="14"/>
        <color rgb="FF000000"/>
        <rFont val="Times New Roman"/>
        <family val="1"/>
        <charset val="186"/>
      </rPr>
      <t xml:space="preserve"> </t>
    </r>
    <r>
      <rPr>
        <sz val="14"/>
        <color indexed="8"/>
        <rFont val="Times New Roman"/>
        <family val="1"/>
        <charset val="186"/>
      </rPr>
      <t xml:space="preserve">                                                          Lietuvoje</t>
    </r>
    <r>
      <rPr>
        <b/>
        <sz val="14"/>
        <color rgb="FF000000"/>
        <rFont val="Times New Roman"/>
        <family val="1"/>
        <charset val="186"/>
      </rPr>
      <t xml:space="preserve"> "Adventur 2026" 0,768</t>
    </r>
    <r>
      <rPr>
        <sz val="14"/>
        <color indexed="8"/>
        <rFont val="Times New Roman"/>
        <family val="1"/>
        <charset val="186"/>
      </rPr>
      <t xml:space="preserve"> tūkst. Eur;                                                                Helsinkyje "MATKA" </t>
    </r>
    <r>
      <rPr>
        <b/>
        <sz val="14"/>
        <color rgb="FF000000"/>
        <rFont val="Times New Roman"/>
        <family val="1"/>
        <charset val="186"/>
      </rPr>
      <t>2,796</t>
    </r>
    <r>
      <rPr>
        <sz val="14"/>
        <color indexed="8"/>
        <rFont val="Times New Roman"/>
        <family val="1"/>
        <charset val="186"/>
      </rPr>
      <t xml:space="preserve"> tūkst. Eur;                                                                          </t>
    </r>
    <r>
      <rPr>
        <sz val="14"/>
        <rFont val="Times New Roman"/>
        <family val="1"/>
        <charset val="186"/>
      </rPr>
      <t xml:space="preserve">Verslo pusryčiai </t>
    </r>
    <r>
      <rPr>
        <b/>
        <sz val="14"/>
        <rFont val="Times New Roman"/>
        <family val="1"/>
        <charset val="186"/>
      </rPr>
      <t>Ryga</t>
    </r>
    <r>
      <rPr>
        <sz val="14"/>
        <rFont val="Times New Roman"/>
        <family val="1"/>
        <charset val="186"/>
      </rPr>
      <t xml:space="preserve"> </t>
    </r>
    <r>
      <rPr>
        <b/>
        <sz val="14"/>
        <rFont val="Times New Roman"/>
        <family val="1"/>
        <charset val="186"/>
      </rPr>
      <t>1,238</t>
    </r>
    <r>
      <rPr>
        <sz val="14"/>
        <rFont val="Times New Roman"/>
        <family val="1"/>
        <charset val="186"/>
      </rPr>
      <t xml:space="preserve"> tūkst. Eur; </t>
    </r>
    <r>
      <rPr>
        <b/>
        <i/>
        <sz val="14"/>
        <color theme="5"/>
        <rFont val="Times New Roman"/>
        <family val="1"/>
        <charset val="186"/>
      </rPr>
      <t xml:space="preserve"> </t>
    </r>
    <r>
      <rPr>
        <sz val="14"/>
        <color indexed="8"/>
        <rFont val="Times New Roman"/>
        <family val="1"/>
        <charset val="186"/>
      </rPr>
      <t xml:space="preserve">                                                                    Verslo misijos: Lenkijoje, Jungtinėje Karalystėje ir Nyderlanduose - 3 vnt. </t>
    </r>
    <r>
      <rPr>
        <b/>
        <sz val="14"/>
        <color rgb="FF000000"/>
        <rFont val="Times New Roman"/>
        <family val="1"/>
        <charset val="186"/>
      </rPr>
      <t>3,0</t>
    </r>
    <r>
      <rPr>
        <sz val="14"/>
        <color indexed="8"/>
        <rFont val="Times New Roman"/>
        <family val="1"/>
        <charset val="186"/>
      </rPr>
      <t xml:space="preserve"> tūkst. Eur;  </t>
    </r>
  </si>
  <si>
    <r>
      <t xml:space="preserve">Soc. tinklų palaikomoji kampanija (02-05 mėn.) </t>
    </r>
    <r>
      <rPr>
        <b/>
        <sz val="14"/>
        <color rgb="FF000000"/>
        <rFont val="Times New Roman"/>
        <family val="1"/>
        <charset val="186"/>
      </rPr>
      <t>5,6</t>
    </r>
    <r>
      <rPr>
        <sz val="14"/>
        <color indexed="8"/>
        <rFont val="Times New Roman"/>
        <family val="1"/>
        <charset val="186"/>
      </rPr>
      <t xml:space="preserve"> tūkst. Eur; Oktorberfest </t>
    </r>
    <r>
      <rPr>
        <b/>
        <sz val="14"/>
        <color rgb="FF000000"/>
        <rFont val="Times New Roman"/>
        <family val="1"/>
        <charset val="186"/>
      </rPr>
      <t>2,650</t>
    </r>
    <r>
      <rPr>
        <sz val="14"/>
        <color indexed="8"/>
        <rFont val="Times New Roman"/>
        <family val="1"/>
        <charset val="186"/>
      </rPr>
      <t xml:space="preserve"> tūkst. Eur; Vasaros turizmo kampanijos įgyvendinima </t>
    </r>
    <r>
      <rPr>
        <b/>
        <sz val="14"/>
        <color rgb="FF000000"/>
        <rFont val="Times New Roman"/>
        <family val="1"/>
        <charset val="186"/>
      </rPr>
      <t>18,0</t>
    </r>
    <r>
      <rPr>
        <sz val="14"/>
        <color indexed="8"/>
        <rFont val="Times New Roman"/>
        <family val="1"/>
        <charset val="186"/>
      </rPr>
      <t xml:space="preserve"> tūkst. Eur; Soc. tinklų palaikomoji kampanija (10-12 mėn.) </t>
    </r>
    <r>
      <rPr>
        <b/>
        <sz val="14"/>
        <color rgb="FF000000"/>
        <rFont val="Times New Roman"/>
        <family val="1"/>
        <charset val="186"/>
      </rPr>
      <t>5,0</t>
    </r>
    <r>
      <rPr>
        <sz val="14"/>
        <color indexed="8"/>
        <rFont val="Times New Roman"/>
        <family val="1"/>
        <charset val="186"/>
      </rPr>
      <t xml:space="preserve"> tūkst. Eur;</t>
    </r>
    <r>
      <rPr>
        <sz val="14"/>
        <rFont val="Times New Roman"/>
        <family val="1"/>
        <charset val="186"/>
      </rPr>
      <t xml:space="preserve"> Kalėdos</t>
    </r>
    <r>
      <rPr>
        <b/>
        <sz val="14"/>
        <color rgb="FF000000"/>
        <rFont val="Times New Roman"/>
        <family val="1"/>
        <charset val="186"/>
      </rPr>
      <t xml:space="preserve"> 2,6</t>
    </r>
    <r>
      <rPr>
        <sz val="14"/>
        <color indexed="8"/>
        <rFont val="Times New Roman"/>
        <family val="1"/>
        <charset val="186"/>
      </rPr>
      <t xml:space="preserve"> tūkst. Eur; Soc. tinklų kampanija "Blue Monday"</t>
    </r>
    <r>
      <rPr>
        <b/>
        <sz val="14"/>
        <color rgb="FF000000"/>
        <rFont val="Times New Roman"/>
        <family val="1"/>
        <charset val="186"/>
      </rPr>
      <t xml:space="preserve"> 4,650</t>
    </r>
    <r>
      <rPr>
        <sz val="14"/>
        <color indexed="8"/>
        <rFont val="Times New Roman"/>
        <family val="1"/>
        <charset val="186"/>
      </rPr>
      <t xml:space="preserve"> tūkst. Eur;</t>
    </r>
  </si>
  <si>
    <r>
      <t xml:space="preserve">Asociacija "Klaipėdos regionas" Regiono pasiekiamumo programa </t>
    </r>
    <r>
      <rPr>
        <b/>
        <sz val="14"/>
        <color rgb="FF000000"/>
        <rFont val="Times New Roman"/>
        <family val="1"/>
        <charset val="186"/>
      </rPr>
      <t>11,6</t>
    </r>
    <r>
      <rPr>
        <sz val="14"/>
        <color indexed="8"/>
        <rFont val="Times New Roman"/>
        <family val="1"/>
        <charset val="186"/>
      </rPr>
      <t xml:space="preserve"> tūkst. Eur; Draudimai ir kt. įsipareigojimai projektų rezultatų palaikymui  </t>
    </r>
    <r>
      <rPr>
        <b/>
        <sz val="14"/>
        <color rgb="FF000000"/>
        <rFont val="Times New Roman"/>
        <family val="1"/>
        <charset val="186"/>
      </rPr>
      <t>5,0</t>
    </r>
    <r>
      <rPr>
        <sz val="14"/>
        <color indexed="8"/>
        <rFont val="Times New Roman"/>
        <family val="1"/>
        <charset val="186"/>
      </rPr>
      <t xml:space="preserve"> tūkst. Eur; </t>
    </r>
  </si>
  <si>
    <t>V-01-02-04-03-05-07</t>
  </si>
  <si>
    <t>V-01-02-04-03-01-04</t>
  </si>
  <si>
    <t>1.3.1.1.1.</t>
  </si>
  <si>
    <t>07. Turizmo, rekreacijos ir smulkiojo bei vidutinio verslo plėtros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</si>
</sst>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186"/>
    </font>
    <font>
      <sz val="14"/>
      <color indexed="8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sz val="14"/>
      <color indexed="8"/>
      <name val="Calibri"/>
      <family val="2"/>
      <charset val="186"/>
    </font>
    <font>
      <sz val="14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scheme val="minor"/>
    </font>
    <font>
      <sz val="14"/>
      <color theme="1"/>
      <name val="Times New Roman"/>
      <family val="1"/>
      <charset val="186"/>
    </font>
    <font>
      <sz val="11"/>
      <color theme="1"/>
      <name val="Calibri"/>
      <family val="2"/>
      <charset val="186"/>
    </font>
    <font>
      <sz val="14"/>
      <color rgb="FF00000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9"/>
      <color indexed="8"/>
      <name val="Calibri"/>
      <family val="2"/>
      <charset val="186"/>
    </font>
    <font>
      <sz val="11"/>
      <color rgb="FF000000"/>
      <name val="Calibri"/>
      <family val="2"/>
    </font>
    <font>
      <b/>
      <sz val="14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4"/>
      <color indexed="8"/>
      <name val="Tahoma"/>
      <family val="2"/>
      <charset val="186"/>
    </font>
    <font>
      <b/>
      <sz val="10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b/>
      <i/>
      <sz val="14"/>
      <color theme="5"/>
      <name val="Times New Roman"/>
      <family val="1"/>
      <charset val="186"/>
    </font>
    <font>
      <u/>
      <sz val="14"/>
      <color rgb="FF000000"/>
      <name val="Times New Roman"/>
      <family val="1"/>
      <charset val="186"/>
    </font>
  </fonts>
  <fills count="24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DDEBF7"/>
        <bgColor indexed="64"/>
      </patternFill>
    </fill>
    <fill>
      <patternFill patternType="solid">
        <fgColor rgb="FF92D05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8" fillId="0" borderId="0"/>
  </cellStyleXfs>
  <cellXfs count="54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2" fillId="4" borderId="25" xfId="0" applyFont="1" applyFill="1" applyBorder="1" applyAlignment="1">
      <alignment horizontal="left" vertical="center"/>
    </xf>
    <xf numFmtId="0" fontId="1" fillId="4" borderId="25" xfId="0" applyFont="1" applyFill="1" applyBorder="1" applyAlignment="1">
      <alignment horizontal="center" vertical="center" textRotation="90" wrapText="1"/>
    </xf>
    <xf numFmtId="49" fontId="1" fillId="4" borderId="26" xfId="0" applyNumberFormat="1" applyFont="1" applyFill="1" applyBorder="1" applyAlignment="1">
      <alignment horizontal="center" vertical="center" textRotation="90" wrapText="1"/>
    </xf>
    <xf numFmtId="49" fontId="1" fillId="4" borderId="25" xfId="0" applyNumberFormat="1" applyFont="1" applyFill="1" applyBorder="1" applyAlignment="1">
      <alignment horizontal="center" vertical="center" textRotation="90" wrapText="1"/>
    </xf>
    <xf numFmtId="0" fontId="2" fillId="5" borderId="12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6" xfId="0" applyFon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left" vertical="center"/>
    </xf>
    <xf numFmtId="0" fontId="2" fillId="7" borderId="31" xfId="0" applyFont="1" applyFill="1" applyBorder="1" applyAlignment="1">
      <alignment horizontal="left" vertical="center"/>
    </xf>
    <xf numFmtId="0" fontId="2" fillId="7" borderId="12" xfId="0" applyFont="1" applyFill="1" applyBorder="1" applyAlignment="1">
      <alignment horizontal="left" vertical="center"/>
    </xf>
    <xf numFmtId="0" fontId="5" fillId="8" borderId="15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164" fontId="5" fillId="8" borderId="10" xfId="0" applyNumberFormat="1" applyFont="1" applyFill="1" applyBorder="1" applyAlignment="1">
      <alignment horizontal="center" vertical="center" wrapText="1"/>
    </xf>
    <xf numFmtId="0" fontId="2" fillId="6" borderId="12" xfId="0" applyFont="1" applyFill="1" applyBorder="1"/>
    <xf numFmtId="0" fontId="3" fillId="6" borderId="17" xfId="0" applyFont="1" applyFill="1" applyBorder="1" applyAlignment="1">
      <alignment horizontal="right" vertical="center"/>
    </xf>
    <xf numFmtId="164" fontId="2" fillId="8" borderId="15" xfId="0" applyNumberFormat="1" applyFont="1" applyFill="1" applyBorder="1" applyAlignment="1">
      <alignment horizontal="center" vertical="center"/>
    </xf>
    <xf numFmtId="164" fontId="2" fillId="8" borderId="10" xfId="0" applyNumberFormat="1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164" fontId="2" fillId="8" borderId="25" xfId="0" applyNumberFormat="1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left" vertical="center"/>
    </xf>
    <xf numFmtId="164" fontId="5" fillId="8" borderId="25" xfId="0" applyNumberFormat="1" applyFont="1" applyFill="1" applyBorder="1" applyAlignment="1">
      <alignment horizontal="center" vertical="center"/>
    </xf>
    <xf numFmtId="0" fontId="5" fillId="8" borderId="25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/>
    </xf>
    <xf numFmtId="164" fontId="5" fillId="8" borderId="15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6" fillId="13" borderId="4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13" borderId="49" xfId="0" applyFont="1" applyFill="1" applyBorder="1" applyAlignment="1">
      <alignment horizontal="center" vertical="center" wrapText="1"/>
    </xf>
    <xf numFmtId="0" fontId="2" fillId="14" borderId="31" xfId="0" applyFont="1" applyFill="1" applyBorder="1" applyAlignment="1">
      <alignment horizontal="left" vertical="center"/>
    </xf>
    <xf numFmtId="0" fontId="2" fillId="14" borderId="12" xfId="0" applyFont="1" applyFill="1" applyBorder="1" applyAlignment="1">
      <alignment horizontal="left" vertical="center"/>
    </xf>
    <xf numFmtId="0" fontId="1" fillId="14" borderId="27" xfId="0" applyFont="1" applyFill="1" applyBorder="1" applyAlignment="1">
      <alignment horizontal="center" vertical="center" textRotation="90" wrapText="1"/>
    </xf>
    <xf numFmtId="0" fontId="2" fillId="14" borderId="12" xfId="0" applyFont="1" applyFill="1" applyBorder="1" applyAlignment="1">
      <alignment horizontal="left" vertical="center" wrapText="1"/>
    </xf>
    <xf numFmtId="164" fontId="1" fillId="15" borderId="33" xfId="0" applyNumberFormat="1" applyFont="1" applyFill="1" applyBorder="1" applyAlignment="1">
      <alignment horizontal="center" vertical="center" wrapText="1"/>
    </xf>
    <xf numFmtId="164" fontId="3" fillId="15" borderId="33" xfId="0" applyNumberFormat="1" applyFont="1" applyFill="1" applyBorder="1" applyAlignment="1">
      <alignment horizontal="center" vertical="center"/>
    </xf>
    <xf numFmtId="164" fontId="3" fillId="15" borderId="3" xfId="0" applyNumberFormat="1" applyFont="1" applyFill="1" applyBorder="1" applyAlignment="1">
      <alignment horizontal="center" vertical="center"/>
    </xf>
    <xf numFmtId="0" fontId="3" fillId="15" borderId="43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vertical="center"/>
    </xf>
    <xf numFmtId="0" fontId="2" fillId="14" borderId="12" xfId="0" applyFont="1" applyFill="1" applyBorder="1"/>
    <xf numFmtId="0" fontId="5" fillId="8" borderId="25" xfId="0" applyFont="1" applyFill="1" applyBorder="1" applyAlignment="1">
      <alignment horizontal="center" vertical="center" wrapText="1"/>
    </xf>
    <xf numFmtId="0" fontId="1" fillId="15" borderId="43" xfId="0" applyFont="1" applyFill="1" applyBorder="1" applyAlignment="1">
      <alignment horizontal="center" vertical="center" wrapText="1"/>
    </xf>
    <xf numFmtId="164" fontId="1" fillId="15" borderId="53" xfId="0" applyNumberFormat="1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164" fontId="1" fillId="15" borderId="3" xfId="0" applyNumberFormat="1" applyFont="1" applyFill="1" applyBorder="1" applyAlignment="1">
      <alignment horizontal="center" vertical="center" wrapText="1"/>
    </xf>
    <xf numFmtId="164" fontId="1" fillId="15" borderId="54" xfId="0" applyNumberFormat="1" applyFont="1" applyFill="1" applyBorder="1" applyAlignment="1">
      <alignment horizontal="center" vertical="center" wrapText="1"/>
    </xf>
    <xf numFmtId="164" fontId="3" fillId="9" borderId="33" xfId="0" applyNumberFormat="1" applyFont="1" applyFill="1" applyBorder="1" applyAlignment="1">
      <alignment horizontal="center" vertical="center"/>
    </xf>
    <xf numFmtId="164" fontId="3" fillId="9" borderId="53" xfId="0" applyNumberFormat="1" applyFont="1" applyFill="1" applyBorder="1" applyAlignment="1">
      <alignment horizontal="center" vertical="center"/>
    </xf>
    <xf numFmtId="2" fontId="3" fillId="15" borderId="3" xfId="0" applyNumberFormat="1" applyFont="1" applyFill="1" applyBorder="1" applyAlignment="1">
      <alignment horizontal="center" vertical="center"/>
    </xf>
    <xf numFmtId="2" fontId="3" fillId="15" borderId="54" xfId="0" applyNumberFormat="1" applyFont="1" applyFill="1" applyBorder="1" applyAlignment="1">
      <alignment horizontal="center" vertical="center"/>
    </xf>
    <xf numFmtId="2" fontId="3" fillId="10" borderId="33" xfId="0" applyNumberFormat="1" applyFont="1" applyFill="1" applyBorder="1" applyAlignment="1">
      <alignment horizontal="center" vertical="center"/>
    </xf>
    <xf numFmtId="2" fontId="3" fillId="10" borderId="53" xfId="0" applyNumberFormat="1" applyFont="1" applyFill="1" applyBorder="1" applyAlignment="1">
      <alignment horizontal="center" vertical="center"/>
    </xf>
    <xf numFmtId="164" fontId="3" fillId="15" borderId="53" xfId="0" applyNumberFormat="1" applyFont="1" applyFill="1" applyBorder="1" applyAlignment="1">
      <alignment horizontal="center" vertical="center"/>
    </xf>
    <xf numFmtId="164" fontId="3" fillId="15" borderId="54" xfId="0" applyNumberFormat="1" applyFont="1" applyFill="1" applyBorder="1" applyAlignment="1">
      <alignment horizontal="center" vertical="center"/>
    </xf>
    <xf numFmtId="164" fontId="3" fillId="12" borderId="33" xfId="0" applyNumberFormat="1" applyFont="1" applyFill="1" applyBorder="1" applyAlignment="1">
      <alignment horizontal="center" vertical="center"/>
    </xf>
    <xf numFmtId="164" fontId="3" fillId="12" borderId="53" xfId="0" applyNumberFormat="1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2" fontId="2" fillId="8" borderId="10" xfId="0" applyNumberFormat="1" applyFont="1" applyFill="1" applyBorder="1" applyAlignment="1">
      <alignment horizontal="center" vertical="center"/>
    </xf>
    <xf numFmtId="164" fontId="3" fillId="11" borderId="3" xfId="0" applyNumberFormat="1" applyFont="1" applyFill="1" applyBorder="1" applyAlignment="1">
      <alignment horizontal="center" vertical="center"/>
    </xf>
    <xf numFmtId="164" fontId="3" fillId="11" borderId="54" xfId="0" applyNumberFormat="1" applyFont="1" applyFill="1" applyBorder="1" applyAlignment="1">
      <alignment horizontal="center" vertical="center"/>
    </xf>
    <xf numFmtId="164" fontId="3" fillId="7" borderId="3" xfId="0" applyNumberFormat="1" applyFont="1" applyFill="1" applyBorder="1" applyAlignment="1">
      <alignment horizontal="center" vertical="center"/>
    </xf>
    <xf numFmtId="164" fontId="3" fillId="7" borderId="54" xfId="0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164" fontId="3" fillId="6" borderId="54" xfId="0" applyNumberFormat="1" applyFont="1" applyFill="1" applyBorder="1" applyAlignment="1">
      <alignment horizontal="center" vertical="center"/>
    </xf>
    <xf numFmtId="164" fontId="1" fillId="4" borderId="33" xfId="0" applyNumberFormat="1" applyFont="1" applyFill="1" applyBorder="1" applyAlignment="1">
      <alignment horizontal="center" vertical="center" wrapText="1"/>
    </xf>
    <xf numFmtId="164" fontId="1" fillId="4" borderId="53" xfId="0" applyNumberFormat="1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left" vertical="center" wrapText="1"/>
    </xf>
    <xf numFmtId="0" fontId="5" fillId="4" borderId="38" xfId="0" applyFont="1" applyFill="1" applyBorder="1" applyAlignment="1">
      <alignment horizontal="left" vertical="center" wrapText="1"/>
    </xf>
    <xf numFmtId="0" fontId="5" fillId="4" borderId="42" xfId="0" applyFont="1" applyFill="1" applyBorder="1" applyAlignment="1">
      <alignment horizontal="left" vertical="center" wrapText="1"/>
    </xf>
    <xf numFmtId="0" fontId="1" fillId="14" borderId="57" xfId="0" applyFont="1" applyFill="1" applyBorder="1" applyAlignment="1">
      <alignment horizontal="center" vertical="center" textRotation="90" wrapText="1"/>
    </xf>
    <xf numFmtId="164" fontId="5" fillId="8" borderId="58" xfId="0" applyNumberFormat="1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vertical="center" wrapText="1"/>
    </xf>
    <xf numFmtId="0" fontId="2" fillId="4" borderId="38" xfId="0" applyFont="1" applyFill="1" applyBorder="1"/>
    <xf numFmtId="0" fontId="5" fillId="4" borderId="9" xfId="0" applyFont="1" applyFill="1" applyBorder="1" applyAlignment="1">
      <alignment horizontal="left" vertical="center" wrapText="1"/>
    </xf>
    <xf numFmtId="0" fontId="5" fillId="4" borderId="63" xfId="0" applyFont="1" applyFill="1" applyBorder="1" applyAlignment="1">
      <alignment horizontal="left" vertical="center" wrapText="1"/>
    </xf>
    <xf numFmtId="0" fontId="1" fillId="16" borderId="35" xfId="0" applyFont="1" applyFill="1" applyBorder="1" applyAlignment="1">
      <alignment horizontal="center" vertical="center" wrapText="1"/>
    </xf>
    <xf numFmtId="0" fontId="1" fillId="16" borderId="52" xfId="0" applyFont="1" applyFill="1" applyBorder="1" applyAlignment="1">
      <alignment horizontal="center" vertical="center" wrapText="1"/>
    </xf>
    <xf numFmtId="0" fontId="1" fillId="16" borderId="47" xfId="0" applyFont="1" applyFill="1" applyBorder="1" applyAlignment="1">
      <alignment horizontal="center" vertical="center" wrapText="1"/>
    </xf>
    <xf numFmtId="165" fontId="1" fillId="16" borderId="50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/>
    <xf numFmtId="164" fontId="1" fillId="11" borderId="20" xfId="0" applyNumberFormat="1" applyFont="1" applyFill="1" applyBorder="1" applyAlignment="1">
      <alignment horizontal="center" vertical="center"/>
    </xf>
    <xf numFmtId="164" fontId="3" fillId="11" borderId="20" xfId="0" applyNumberFormat="1" applyFont="1" applyFill="1" applyBorder="1" applyAlignment="1">
      <alignment horizontal="center" vertical="center"/>
    </xf>
    <xf numFmtId="164" fontId="3" fillId="11" borderId="62" xfId="0" applyNumberFormat="1" applyFont="1" applyFill="1" applyBorder="1" applyAlignment="1">
      <alignment horizontal="center" vertical="center"/>
    </xf>
    <xf numFmtId="164" fontId="1" fillId="4" borderId="52" xfId="0" applyNumberFormat="1" applyFont="1" applyFill="1" applyBorder="1" applyAlignment="1">
      <alignment horizontal="center"/>
    </xf>
    <xf numFmtId="164" fontId="1" fillId="19" borderId="6" xfId="0" applyNumberFormat="1" applyFont="1" applyFill="1" applyBorder="1" applyAlignment="1">
      <alignment horizontal="center"/>
    </xf>
    <xf numFmtId="164" fontId="5" fillId="0" borderId="57" xfId="0" applyNumberFormat="1" applyFont="1" applyBorder="1" applyAlignment="1">
      <alignment horizontal="center"/>
    </xf>
    <xf numFmtId="164" fontId="5" fillId="20" borderId="57" xfId="0" applyNumberFormat="1" applyFont="1" applyFill="1" applyBorder="1" applyAlignment="1">
      <alignment horizontal="center"/>
    </xf>
    <xf numFmtId="164" fontId="5" fillId="0" borderId="50" xfId="0" applyNumberFormat="1" applyFont="1" applyBorder="1" applyAlignment="1">
      <alignment horizontal="center"/>
    </xf>
    <xf numFmtId="164" fontId="1" fillId="4" borderId="40" xfId="0" applyNumberFormat="1" applyFont="1" applyFill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5" fillId="0" borderId="61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1" fillId="16" borderId="48" xfId="0" applyNumberFormat="1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1" fillId="15" borderId="43" xfId="0" applyFont="1" applyFill="1" applyBorder="1" applyAlignment="1">
      <alignment horizontal="center" vertical="center"/>
    </xf>
    <xf numFmtId="0" fontId="5" fillId="0" borderId="29" xfId="0" applyFont="1" applyBorder="1" applyAlignment="1">
      <alignment vertical="center" wrapText="1"/>
    </xf>
    <xf numFmtId="0" fontId="5" fillId="8" borderId="39" xfId="0" applyFont="1" applyFill="1" applyBorder="1" applyAlignment="1">
      <alignment horizontal="center" vertical="center" wrapText="1"/>
    </xf>
    <xf numFmtId="164" fontId="5" fillId="8" borderId="22" xfId="0" applyNumberFormat="1" applyFont="1" applyFill="1" applyBorder="1" applyAlignment="1">
      <alignment horizontal="center" vertical="center" wrapText="1"/>
    </xf>
    <xf numFmtId="164" fontId="5" fillId="8" borderId="24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13" borderId="48" xfId="0" applyFont="1" applyFill="1" applyBorder="1" applyAlignment="1">
      <alignment horizontal="center" vertical="center" wrapText="1"/>
    </xf>
    <xf numFmtId="0" fontId="7" fillId="13" borderId="49" xfId="0" applyFont="1" applyFill="1" applyBorder="1" applyAlignment="1">
      <alignment horizontal="center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justify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/>
    </xf>
    <xf numFmtId="0" fontId="8" fillId="0" borderId="48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justify" vertical="center" wrapText="1"/>
    </xf>
    <xf numFmtId="0" fontId="8" fillId="0" borderId="49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justify" vertical="center" wrapText="1"/>
    </xf>
    <xf numFmtId="0" fontId="1" fillId="14" borderId="17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0" fontId="3" fillId="7" borderId="12" xfId="0" applyFont="1" applyFill="1" applyBorder="1" applyAlignment="1">
      <alignment horizontal="left" vertical="center"/>
    </xf>
    <xf numFmtId="0" fontId="3" fillId="7" borderId="34" xfId="0" applyFont="1" applyFill="1" applyBorder="1" applyAlignment="1">
      <alignment horizontal="left" vertical="center"/>
    </xf>
    <xf numFmtId="0" fontId="3" fillId="7" borderId="60" xfId="0" applyFont="1" applyFill="1" applyBorder="1" applyAlignment="1">
      <alignment horizontal="left" vertical="center"/>
    </xf>
    <xf numFmtId="0" fontId="5" fillId="4" borderId="69" xfId="0" applyFont="1" applyFill="1" applyBorder="1" applyAlignment="1">
      <alignment horizontal="left" vertical="center" wrapText="1"/>
    </xf>
    <xf numFmtId="164" fontId="3" fillId="14" borderId="43" xfId="0" applyNumberFormat="1" applyFont="1" applyFill="1" applyBorder="1" applyAlignment="1">
      <alignment horizontal="center" vertical="center"/>
    </xf>
    <xf numFmtId="164" fontId="3" fillId="14" borderId="33" xfId="0" applyNumberFormat="1" applyFont="1" applyFill="1" applyBorder="1" applyAlignment="1">
      <alignment horizontal="center" vertical="center"/>
    </xf>
    <xf numFmtId="164" fontId="3" fillId="14" borderId="53" xfId="0" applyNumberFormat="1" applyFont="1" applyFill="1" applyBorder="1" applyAlignment="1">
      <alignment horizontal="center" vertical="center"/>
    </xf>
    <xf numFmtId="164" fontId="3" fillId="6" borderId="43" xfId="0" applyNumberFormat="1" applyFont="1" applyFill="1" applyBorder="1" applyAlignment="1">
      <alignment horizontal="center" vertical="center"/>
    </xf>
    <xf numFmtId="164" fontId="3" fillId="6" borderId="33" xfId="0" applyNumberFormat="1" applyFont="1" applyFill="1" applyBorder="1" applyAlignment="1">
      <alignment horizontal="center" vertical="center"/>
    </xf>
    <xf numFmtId="164" fontId="3" fillId="6" borderId="53" xfId="0" applyNumberFormat="1" applyFont="1" applyFill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 wrapText="1"/>
    </xf>
    <xf numFmtId="164" fontId="1" fillId="15" borderId="33" xfId="0" applyNumberFormat="1" applyFont="1" applyFill="1" applyBorder="1" applyAlignment="1">
      <alignment horizontal="center" vertical="center"/>
    </xf>
    <xf numFmtId="164" fontId="1" fillId="15" borderId="53" xfId="0" applyNumberFormat="1" applyFont="1" applyFill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14" borderId="31" xfId="0" applyFont="1" applyFill="1" applyBorder="1" applyAlignment="1">
      <alignment horizontal="left" vertical="center" wrapText="1"/>
    </xf>
    <xf numFmtId="164" fontId="3" fillId="14" borderId="19" xfId="0" applyNumberFormat="1" applyFont="1" applyFill="1" applyBorder="1" applyAlignment="1">
      <alignment horizontal="center" vertical="center"/>
    </xf>
    <xf numFmtId="164" fontId="3" fillId="10" borderId="43" xfId="0" applyNumberFormat="1" applyFont="1" applyFill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 wrapText="1"/>
    </xf>
    <xf numFmtId="2" fontId="3" fillId="10" borderId="3" xfId="0" applyNumberFormat="1" applyFont="1" applyFill="1" applyBorder="1" applyAlignment="1">
      <alignment horizontal="center" vertical="center"/>
    </xf>
    <xf numFmtId="2" fontId="3" fillId="10" borderId="54" xfId="0" applyNumberFormat="1" applyFont="1" applyFill="1" applyBorder="1" applyAlignment="1">
      <alignment horizontal="center" vertical="center"/>
    </xf>
    <xf numFmtId="164" fontId="3" fillId="6" borderId="19" xfId="0" applyNumberFormat="1" applyFont="1" applyFill="1" applyBorder="1" applyAlignment="1">
      <alignment horizontal="center" vertical="center"/>
    </xf>
    <xf numFmtId="164" fontId="3" fillId="6" borderId="20" xfId="0" applyNumberFormat="1" applyFont="1" applyFill="1" applyBorder="1" applyAlignment="1">
      <alignment horizontal="center" vertical="center"/>
    </xf>
    <xf numFmtId="164" fontId="3" fillId="6" borderId="62" xfId="0" applyNumberFormat="1" applyFont="1" applyFill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 wrapText="1"/>
    </xf>
    <xf numFmtId="164" fontId="3" fillId="14" borderId="64" xfId="0" applyNumberFormat="1" applyFont="1" applyFill="1" applyBorder="1" applyAlignment="1">
      <alignment horizontal="center" vertical="center"/>
    </xf>
    <xf numFmtId="164" fontId="3" fillId="10" borderId="32" xfId="0" applyNumberFormat="1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justify" vertical="center" wrapText="1"/>
    </xf>
    <xf numFmtId="0" fontId="8" fillId="0" borderId="5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/>
    <xf numFmtId="0" fontId="1" fillId="15" borderId="19" xfId="0" applyFont="1" applyFill="1" applyBorder="1" applyAlignment="1">
      <alignment horizontal="center" vertical="center"/>
    </xf>
    <xf numFmtId="164" fontId="3" fillId="15" borderId="20" xfId="0" applyNumberFormat="1" applyFont="1" applyFill="1" applyBorder="1" applyAlignment="1">
      <alignment horizontal="center" vertical="center"/>
    </xf>
    <xf numFmtId="0" fontId="0" fillId="23" borderId="0" xfId="0" applyFill="1"/>
    <xf numFmtId="0" fontId="8" fillId="23" borderId="70" xfId="0" applyFont="1" applyFill="1" applyBorder="1" applyAlignment="1">
      <alignment horizontal="center" vertical="center" wrapText="1"/>
    </xf>
    <xf numFmtId="0" fontId="0" fillId="23" borderId="0" xfId="0" applyFill="1" applyAlignment="1">
      <alignment wrapText="1"/>
    </xf>
    <xf numFmtId="0" fontId="8" fillId="23" borderId="0" xfId="0" applyFont="1" applyFill="1" applyAlignment="1">
      <alignment wrapText="1"/>
    </xf>
    <xf numFmtId="0" fontId="16" fillId="23" borderId="0" xfId="0" applyFont="1" applyFill="1" applyAlignment="1">
      <alignment wrapText="1"/>
    </xf>
    <xf numFmtId="0" fontId="16" fillId="23" borderId="16" xfId="0" applyFont="1" applyFill="1" applyBorder="1" applyAlignment="1">
      <alignment wrapText="1"/>
    </xf>
    <xf numFmtId="0" fontId="17" fillId="23" borderId="0" xfId="0" applyFont="1" applyFill="1" applyAlignment="1">
      <alignment wrapText="1"/>
    </xf>
    <xf numFmtId="0" fontId="12" fillId="23" borderId="0" xfId="0" applyFont="1" applyFill="1"/>
    <xf numFmtId="0" fontId="2" fillId="8" borderId="0" xfId="0" applyFont="1" applyFill="1"/>
    <xf numFmtId="0" fontId="2" fillId="23" borderId="0" xfId="0" applyFont="1" applyFill="1"/>
    <xf numFmtId="0" fontId="2" fillId="0" borderId="22" xfId="0" applyFont="1" applyBorder="1"/>
    <xf numFmtId="0" fontId="2" fillId="0" borderId="27" xfId="0" applyFont="1" applyBorder="1"/>
    <xf numFmtId="0" fontId="2" fillId="0" borderId="12" xfId="0" applyFont="1" applyBorder="1"/>
    <xf numFmtId="0" fontId="13" fillId="0" borderId="0" xfId="0" applyFont="1"/>
    <xf numFmtId="0" fontId="21" fillId="0" borderId="0" xfId="0" applyFont="1" applyAlignment="1">
      <alignment vertical="center"/>
    </xf>
    <xf numFmtId="0" fontId="23" fillId="0" borderId="0" xfId="0" applyFont="1"/>
    <xf numFmtId="164" fontId="2" fillId="0" borderId="15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top" wrapText="1"/>
    </xf>
    <xf numFmtId="164" fontId="2" fillId="8" borderId="10" xfId="0" applyNumberFormat="1" applyFont="1" applyFill="1" applyBorder="1" applyAlignment="1">
      <alignment horizontal="center" vertical="center" wrapText="1"/>
    </xf>
    <xf numFmtId="164" fontId="2" fillId="8" borderId="3" xfId="0" applyNumberFormat="1" applyFont="1" applyFill="1" applyBorder="1" applyAlignment="1">
      <alignment horizontal="center" vertical="center"/>
    </xf>
    <xf numFmtId="164" fontId="3" fillId="8" borderId="3" xfId="0" applyNumberFormat="1" applyFont="1" applyFill="1" applyBorder="1" applyAlignment="1">
      <alignment horizontal="center" vertical="center"/>
    </xf>
    <xf numFmtId="0" fontId="25" fillId="0" borderId="12" xfId="0" applyFont="1" applyBorder="1"/>
    <xf numFmtId="164" fontId="8" fillId="0" borderId="12" xfId="0" applyNumberFormat="1" applyFont="1" applyBorder="1"/>
    <xf numFmtId="0" fontId="8" fillId="0" borderId="12" xfId="0" applyFont="1" applyBorder="1"/>
    <xf numFmtId="0" fontId="22" fillId="0" borderId="0" xfId="0" applyFont="1"/>
    <xf numFmtId="0" fontId="2" fillId="8" borderId="7" xfId="0" applyFont="1" applyFill="1" applyBorder="1" applyAlignment="1">
      <alignment horizontal="center" vertical="center"/>
    </xf>
    <xf numFmtId="0" fontId="2" fillId="8" borderId="12" xfId="0" applyFont="1" applyFill="1" applyBorder="1"/>
    <xf numFmtId="164" fontId="2" fillId="0" borderId="12" xfId="0" applyNumberFormat="1" applyFont="1" applyBorder="1"/>
    <xf numFmtId="0" fontId="13" fillId="0" borderId="15" xfId="0" applyFont="1" applyBorder="1"/>
    <xf numFmtId="164" fontId="19" fillId="4" borderId="52" xfId="0" applyNumberFormat="1" applyFont="1" applyFill="1" applyBorder="1"/>
    <xf numFmtId="2" fontId="19" fillId="0" borderId="0" xfId="0" applyNumberFormat="1" applyFont="1"/>
    <xf numFmtId="0" fontId="3" fillId="4" borderId="12" xfId="0" applyFont="1" applyFill="1" applyBorder="1"/>
    <xf numFmtId="164" fontId="3" fillId="10" borderId="33" xfId="0" applyNumberFormat="1" applyFont="1" applyFill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1" fillId="15" borderId="20" xfId="0" applyNumberFormat="1" applyFont="1" applyFill="1" applyBorder="1" applyAlignment="1">
      <alignment horizontal="center" vertical="center"/>
    </xf>
    <xf numFmtId="164" fontId="1" fillId="15" borderId="62" xfId="0" applyNumberFormat="1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0" xfId="0" applyFont="1" applyAlignment="1">
      <alignment horizontal="left"/>
    </xf>
    <xf numFmtId="0" fontId="3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0" fontId="7" fillId="0" borderId="49" xfId="0" applyFont="1" applyBorder="1" applyAlignment="1">
      <alignment horizontal="justify" vertical="center"/>
    </xf>
    <xf numFmtId="0" fontId="8" fillId="0" borderId="49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8" fillId="0" borderId="48" xfId="0" applyFont="1" applyBorder="1" applyAlignment="1">
      <alignment horizontal="center" vertical="center" wrapText="1"/>
    </xf>
    <xf numFmtId="3" fontId="8" fillId="0" borderId="49" xfId="0" applyNumberFormat="1" applyFont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justify" vertical="center" wrapText="1"/>
    </xf>
    <xf numFmtId="0" fontId="22" fillId="16" borderId="29" xfId="0" applyFont="1" applyFill="1" applyBorder="1"/>
    <xf numFmtId="0" fontId="2" fillId="4" borderId="29" xfId="0" applyFont="1" applyFill="1" applyBorder="1" applyAlignment="1">
      <alignment horizontal="left" vertical="top" wrapText="1"/>
    </xf>
    <xf numFmtId="0" fontId="2" fillId="4" borderId="29" xfId="0" applyFont="1" applyFill="1" applyBorder="1" applyAlignment="1">
      <alignment wrapText="1"/>
    </xf>
    <xf numFmtId="0" fontId="5" fillId="0" borderId="29" xfId="0" applyFont="1" applyBorder="1" applyAlignment="1">
      <alignment horizontal="left" vertical="top"/>
    </xf>
    <xf numFmtId="49" fontId="5" fillId="4" borderId="29" xfId="0" applyNumberFormat="1" applyFont="1" applyFill="1" applyBorder="1" applyAlignment="1">
      <alignment horizontal="left" vertical="top" wrapText="1"/>
    </xf>
    <xf numFmtId="0" fontId="2" fillId="8" borderId="29" xfId="0" applyFont="1" applyFill="1" applyBorder="1" applyAlignment="1">
      <alignment wrapText="1"/>
    </xf>
    <xf numFmtId="0" fontId="2" fillId="0" borderId="29" xfId="0" applyFont="1" applyBorder="1" applyAlignment="1">
      <alignment wrapText="1"/>
    </xf>
    <xf numFmtId="0" fontId="24" fillId="8" borderId="29" xfId="0" applyFont="1" applyFill="1" applyBorder="1" applyAlignment="1">
      <alignment horizontal="left" vertical="top" wrapText="1"/>
    </xf>
    <xf numFmtId="0" fontId="2" fillId="0" borderId="29" xfId="0" applyFont="1" applyBorder="1" applyAlignment="1">
      <alignment horizontal="left" wrapText="1"/>
    </xf>
    <xf numFmtId="0" fontId="15" fillId="0" borderId="29" xfId="0" applyFont="1" applyBorder="1" applyAlignment="1">
      <alignment horizontal="left" wrapText="1"/>
    </xf>
    <xf numFmtId="0" fontId="1" fillId="14" borderId="0" xfId="0" applyFont="1" applyFill="1" applyAlignment="1">
      <alignment vertical="center"/>
    </xf>
    <xf numFmtId="164" fontId="2" fillId="0" borderId="58" xfId="0" applyNumberFormat="1" applyFont="1" applyBorder="1" applyAlignment="1">
      <alignment horizontal="center" vertical="center" wrapText="1"/>
    </xf>
    <xf numFmtId="164" fontId="2" fillId="8" borderId="72" xfId="0" applyNumberFormat="1" applyFont="1" applyFill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3" fillId="15" borderId="62" xfId="0" applyNumberFormat="1" applyFont="1" applyFill="1" applyBorder="1" applyAlignment="1">
      <alignment horizontal="center" vertical="center"/>
    </xf>
    <xf numFmtId="164" fontId="2" fillId="8" borderId="58" xfId="0" applyNumberFormat="1" applyFont="1" applyFill="1" applyBorder="1" applyAlignment="1">
      <alignment horizontal="center" vertical="center"/>
    </xf>
    <xf numFmtId="164" fontId="5" fillId="0" borderId="44" xfId="0" applyNumberFormat="1" applyFont="1" applyBorder="1" applyAlignment="1">
      <alignment horizontal="center" vertical="center" wrapText="1"/>
    </xf>
    <xf numFmtId="164" fontId="2" fillId="8" borderId="72" xfId="0" applyNumberFormat="1" applyFont="1" applyFill="1" applyBorder="1" applyAlignment="1">
      <alignment horizontal="center" vertical="center" wrapText="1"/>
    </xf>
    <xf numFmtId="164" fontId="2" fillId="8" borderId="59" xfId="0" applyNumberFormat="1" applyFont="1" applyFill="1" applyBorder="1" applyAlignment="1">
      <alignment horizontal="center" vertical="center"/>
    </xf>
    <xf numFmtId="164" fontId="5" fillId="0" borderId="58" xfId="0" applyNumberFormat="1" applyFont="1" applyBorder="1" applyAlignment="1">
      <alignment horizontal="center" vertical="center" wrapText="1"/>
    </xf>
    <xf numFmtId="164" fontId="5" fillId="0" borderId="72" xfId="0" applyNumberFormat="1" applyFont="1" applyBorder="1" applyAlignment="1">
      <alignment horizontal="center" vertical="center" wrapText="1"/>
    </xf>
    <xf numFmtId="164" fontId="3" fillId="10" borderId="52" xfId="0" applyNumberFormat="1" applyFont="1" applyFill="1" applyBorder="1" applyAlignment="1">
      <alignment horizontal="center" vertical="center"/>
    </xf>
    <xf numFmtId="164" fontId="3" fillId="14" borderId="48" xfId="0" applyNumberFormat="1" applyFont="1" applyFill="1" applyBorder="1" applyAlignment="1">
      <alignment horizontal="center" vertical="center"/>
    </xf>
    <xf numFmtId="164" fontId="5" fillId="0" borderId="59" xfId="0" applyNumberFormat="1" applyFont="1" applyBorder="1" applyAlignment="1">
      <alignment horizontal="center" vertical="center" wrapText="1"/>
    </xf>
    <xf numFmtId="164" fontId="5" fillId="0" borderId="59" xfId="0" applyNumberFormat="1" applyFont="1" applyBorder="1" applyAlignment="1">
      <alignment horizontal="center" vertical="center"/>
    </xf>
    <xf numFmtId="164" fontId="5" fillId="0" borderId="58" xfId="0" applyNumberFormat="1" applyFont="1" applyBorder="1" applyAlignment="1">
      <alignment horizontal="center" vertical="center"/>
    </xf>
    <xf numFmtId="164" fontId="2" fillId="8" borderId="54" xfId="0" applyNumberFormat="1" applyFont="1" applyFill="1" applyBorder="1" applyAlignment="1">
      <alignment horizontal="center" vertical="center"/>
    </xf>
    <xf numFmtId="164" fontId="3" fillId="8" borderId="54" xfId="0" applyNumberFormat="1" applyFont="1" applyFill="1" applyBorder="1" applyAlignment="1">
      <alignment horizontal="center" vertical="center"/>
    </xf>
    <xf numFmtId="0" fontId="22" fillId="16" borderId="29" xfId="0" applyFont="1" applyFill="1" applyBorder="1" applyAlignment="1">
      <alignment horizontal="left"/>
    </xf>
    <xf numFmtId="0" fontId="1" fillId="18" borderId="55" xfId="0" applyFont="1" applyFill="1" applyBorder="1" applyAlignment="1">
      <alignment horizontal="right" vertical="top" wrapText="1"/>
    </xf>
    <xf numFmtId="0" fontId="1" fillId="18" borderId="36" xfId="0" applyFont="1" applyFill="1" applyBorder="1" applyAlignment="1">
      <alignment horizontal="right" vertical="top" wrapText="1"/>
    </xf>
    <xf numFmtId="0" fontId="1" fillId="18" borderId="46" xfId="0" applyFont="1" applyFill="1" applyBorder="1" applyAlignment="1">
      <alignment horizontal="right" vertical="top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right" vertical="center"/>
    </xf>
    <xf numFmtId="0" fontId="3" fillId="7" borderId="17" xfId="0" applyFont="1" applyFill="1" applyBorder="1" applyAlignment="1">
      <alignment horizontal="right" vertical="center"/>
    </xf>
    <xf numFmtId="0" fontId="3" fillId="7" borderId="27" xfId="0" applyFont="1" applyFill="1" applyBorder="1" applyAlignment="1">
      <alignment horizontal="right" vertical="center"/>
    </xf>
    <xf numFmtId="0" fontId="3" fillId="6" borderId="12" xfId="0" applyFont="1" applyFill="1" applyBorder="1" applyAlignment="1">
      <alignment horizontal="left" vertical="center"/>
    </xf>
    <xf numFmtId="0" fontId="3" fillId="6" borderId="25" xfId="0" applyFont="1" applyFill="1" applyBorder="1" applyAlignment="1">
      <alignment horizontal="left" vertical="center"/>
    </xf>
    <xf numFmtId="0" fontId="3" fillId="6" borderId="59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164" fontId="2" fillId="8" borderId="3" xfId="0" applyNumberFormat="1" applyFont="1" applyFill="1" applyBorder="1" applyAlignment="1">
      <alignment horizontal="center" vertical="center"/>
    </xf>
    <xf numFmtId="164" fontId="2" fillId="8" borderId="10" xfId="0" applyNumberFormat="1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8" borderId="54" xfId="0" applyNumberFormat="1" applyFont="1" applyFill="1" applyBorder="1" applyAlignment="1">
      <alignment horizontal="center" vertical="center"/>
    </xf>
    <xf numFmtId="164" fontId="2" fillId="0" borderId="72" xfId="0" applyNumberFormat="1" applyFont="1" applyBorder="1" applyAlignment="1">
      <alignment horizontal="center" vertical="center"/>
    </xf>
    <xf numFmtId="0" fontId="3" fillId="7" borderId="31" xfId="0" applyFont="1" applyFill="1" applyBorder="1" applyAlignment="1">
      <alignment horizontal="left" vertical="center"/>
    </xf>
    <xf numFmtId="0" fontId="3" fillId="7" borderId="34" xfId="0" applyFont="1" applyFill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6" borderId="12" xfId="0" applyFont="1" applyFill="1" applyBorder="1" applyAlignment="1">
      <alignment horizontal="right" vertical="center"/>
    </xf>
    <xf numFmtId="0" fontId="3" fillId="6" borderId="16" xfId="0" applyFont="1" applyFill="1" applyBorder="1" applyAlignment="1">
      <alignment horizontal="right" vertical="center"/>
    </xf>
    <xf numFmtId="0" fontId="2" fillId="8" borderId="3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/>
    </xf>
    <xf numFmtId="164" fontId="2" fillId="8" borderId="15" xfId="0" applyNumberFormat="1" applyFont="1" applyFill="1" applyBorder="1" applyAlignment="1">
      <alignment horizontal="center" vertical="center" wrapText="1"/>
    </xf>
    <xf numFmtId="164" fontId="2" fillId="8" borderId="10" xfId="0" applyNumberFormat="1" applyFont="1" applyFill="1" applyBorder="1" applyAlignment="1">
      <alignment horizontal="center" vertical="center" wrapText="1"/>
    </xf>
    <xf numFmtId="164" fontId="2" fillId="8" borderId="58" xfId="0" applyNumberFormat="1" applyFont="1" applyFill="1" applyBorder="1" applyAlignment="1">
      <alignment horizontal="center" vertical="center" wrapText="1"/>
    </xf>
    <xf numFmtId="164" fontId="2" fillId="8" borderId="72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164" fontId="2" fillId="8" borderId="20" xfId="0" applyNumberFormat="1" applyFont="1" applyFill="1" applyBorder="1" applyAlignment="1">
      <alignment horizontal="center" vertical="center"/>
    </xf>
    <xf numFmtId="164" fontId="2" fillId="8" borderId="62" xfId="0" applyNumberFormat="1" applyFont="1" applyFill="1" applyBorder="1" applyAlignment="1">
      <alignment horizontal="center" vertical="center"/>
    </xf>
    <xf numFmtId="0" fontId="5" fillId="21" borderId="45" xfId="0" applyFont="1" applyFill="1" applyBorder="1" applyAlignment="1">
      <alignment horizontal="left" vertical="top" wrapText="1"/>
    </xf>
    <xf numFmtId="0" fontId="5" fillId="21" borderId="35" xfId="0" applyFont="1" applyFill="1" applyBorder="1" applyAlignment="1">
      <alignment horizontal="left" vertical="top" wrapText="1"/>
    </xf>
    <xf numFmtId="0" fontId="5" fillId="21" borderId="47" xfId="0" applyFont="1" applyFill="1" applyBorder="1" applyAlignment="1">
      <alignment horizontal="left" vertical="top" wrapText="1"/>
    </xf>
    <xf numFmtId="0" fontId="5" fillId="8" borderId="25" xfId="0" applyFont="1" applyFill="1" applyBorder="1" applyAlignment="1">
      <alignment horizontal="left" vertical="center" wrapText="1"/>
    </xf>
    <xf numFmtId="0" fontId="5" fillId="8" borderId="12" xfId="0" applyFont="1" applyFill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14" borderId="12" xfId="0" applyFont="1" applyFill="1" applyBorder="1" applyAlignment="1">
      <alignment horizontal="right" vertical="center"/>
    </xf>
    <xf numFmtId="0" fontId="3" fillId="10" borderId="12" xfId="0" applyFont="1" applyFill="1" applyBorder="1" applyAlignment="1">
      <alignment horizontal="right" vertical="center"/>
    </xf>
    <xf numFmtId="0" fontId="2" fillId="8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8" borderId="1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left" vertical="center"/>
    </xf>
    <xf numFmtId="0" fontId="3" fillId="4" borderId="27" xfId="0" applyFont="1" applyFill="1" applyBorder="1" applyAlignment="1">
      <alignment horizontal="left" vertical="center"/>
    </xf>
    <xf numFmtId="0" fontId="3" fillId="4" borderId="57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13" xfId="0" applyFont="1" applyFill="1" applyBorder="1" applyAlignment="1">
      <alignment horizontal="center" vertical="center" textRotation="90" wrapText="1"/>
    </xf>
    <xf numFmtId="0" fontId="1" fillId="2" borderId="23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10" borderId="45" xfId="0" applyFont="1" applyFill="1" applyBorder="1" applyAlignment="1">
      <alignment horizontal="right" vertical="center"/>
    </xf>
    <xf numFmtId="0" fontId="1" fillId="10" borderId="35" xfId="0" applyFont="1" applyFill="1" applyBorder="1" applyAlignment="1">
      <alignment horizontal="right" vertical="center"/>
    </xf>
    <xf numFmtId="0" fontId="1" fillId="10" borderId="32" xfId="0" applyFont="1" applyFill="1" applyBorder="1" applyAlignment="1">
      <alignment horizontal="right" vertical="center"/>
    </xf>
    <xf numFmtId="0" fontId="5" fillId="0" borderId="3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3" fillId="11" borderId="71" xfId="0" applyFont="1" applyFill="1" applyBorder="1" applyAlignment="1">
      <alignment horizontal="right" vertical="center"/>
    </xf>
    <xf numFmtId="0" fontId="3" fillId="11" borderId="0" xfId="0" applyFont="1" applyFill="1" applyAlignment="1">
      <alignment horizontal="right" vertical="center"/>
    </xf>
    <xf numFmtId="0" fontId="3" fillId="11" borderId="7" xfId="0" applyFont="1" applyFill="1" applyBorder="1" applyAlignment="1">
      <alignment horizontal="right" vertical="center"/>
    </xf>
    <xf numFmtId="0" fontId="3" fillId="7" borderId="12" xfId="0" applyFont="1" applyFill="1" applyBorder="1" applyAlignment="1">
      <alignment horizontal="right" vertical="center"/>
    </xf>
    <xf numFmtId="0" fontId="5" fillId="8" borderId="25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vertical="center" wrapText="1"/>
    </xf>
    <xf numFmtId="0" fontId="3" fillId="11" borderId="1" xfId="0" applyFont="1" applyFill="1" applyBorder="1" applyAlignment="1">
      <alignment horizontal="right" vertical="center" wrapText="1"/>
    </xf>
    <xf numFmtId="0" fontId="3" fillId="11" borderId="64" xfId="0" applyFont="1" applyFill="1" applyBorder="1" applyAlignment="1">
      <alignment horizontal="right" vertical="center" wrapText="1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15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1" fillId="17" borderId="51" xfId="0" applyFont="1" applyFill="1" applyBorder="1" applyAlignment="1">
      <alignment horizontal="right" vertical="top" wrapText="1"/>
    </xf>
    <xf numFmtId="0" fontId="1" fillId="17" borderId="1" xfId="0" applyFont="1" applyFill="1" applyBorder="1" applyAlignment="1">
      <alignment horizontal="right" vertical="top" wrapText="1"/>
    </xf>
    <xf numFmtId="0" fontId="1" fillId="17" borderId="49" xfId="0" applyFont="1" applyFill="1" applyBorder="1" applyAlignment="1">
      <alignment horizontal="right" vertical="top" wrapText="1"/>
    </xf>
    <xf numFmtId="0" fontId="1" fillId="17" borderId="45" xfId="0" applyFont="1" applyFill="1" applyBorder="1" applyAlignment="1">
      <alignment horizontal="center" vertical="top" wrapText="1"/>
    </xf>
    <xf numFmtId="0" fontId="1" fillId="17" borderId="35" xfId="0" applyFont="1" applyFill="1" applyBorder="1" applyAlignment="1">
      <alignment horizontal="center" vertical="top" wrapText="1"/>
    </xf>
    <xf numFmtId="0" fontId="1" fillId="17" borderId="47" xfId="0" applyFont="1" applyFill="1" applyBorder="1" applyAlignment="1">
      <alignment horizontal="center" vertical="top" wrapText="1"/>
    </xf>
    <xf numFmtId="0" fontId="3" fillId="4" borderId="22" xfId="0" applyFont="1" applyFill="1" applyBorder="1" applyAlignment="1">
      <alignment horizontal="right" vertical="center" wrapText="1"/>
    </xf>
    <xf numFmtId="0" fontId="1" fillId="16" borderId="45" xfId="0" applyFont="1" applyFill="1" applyBorder="1" applyAlignment="1">
      <alignment horizontal="center" vertical="top" wrapText="1"/>
    </xf>
    <xf numFmtId="0" fontId="1" fillId="16" borderId="35" xfId="0" applyFont="1" applyFill="1" applyBorder="1" applyAlignment="1">
      <alignment horizontal="center" vertical="top" wrapText="1"/>
    </xf>
    <xf numFmtId="0" fontId="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44" xfId="0" applyFont="1" applyBorder="1" applyAlignment="1">
      <alignment horizontal="left" vertical="top" wrapText="1"/>
    </xf>
    <xf numFmtId="0" fontId="5" fillId="20" borderId="38" xfId="0" applyFont="1" applyFill="1" applyBorder="1" applyAlignment="1">
      <alignment horizontal="left" vertical="top" wrapText="1"/>
    </xf>
    <xf numFmtId="0" fontId="5" fillId="20" borderId="12" xfId="0" applyFont="1" applyFill="1" applyBorder="1" applyAlignment="1">
      <alignment horizontal="left" vertical="top" wrapText="1"/>
    </xf>
    <xf numFmtId="0" fontId="5" fillId="20" borderId="44" xfId="0" applyFont="1" applyFill="1" applyBorder="1" applyAlignment="1">
      <alignment horizontal="left" vertical="top" wrapText="1"/>
    </xf>
    <xf numFmtId="0" fontId="5" fillId="20" borderId="39" xfId="0" applyFont="1" applyFill="1" applyBorder="1" applyAlignment="1">
      <alignment horizontal="left" vertical="top" wrapText="1"/>
    </xf>
    <xf numFmtId="0" fontId="5" fillId="20" borderId="22" xfId="0" applyFont="1" applyFill="1" applyBorder="1" applyAlignment="1">
      <alignment horizontal="left" vertical="top" wrapText="1"/>
    </xf>
    <xf numFmtId="0" fontId="5" fillId="20" borderId="24" xfId="0" applyFont="1" applyFill="1" applyBorder="1" applyAlignment="1">
      <alignment horizontal="left" vertical="top" wrapText="1"/>
    </xf>
    <xf numFmtId="0" fontId="1" fillId="18" borderId="45" xfId="0" applyFont="1" applyFill="1" applyBorder="1" applyAlignment="1">
      <alignment horizontal="right" vertical="top" wrapText="1"/>
    </xf>
    <xf numFmtId="0" fontId="1" fillId="18" borderId="35" xfId="0" applyFont="1" applyFill="1" applyBorder="1" applyAlignment="1">
      <alignment horizontal="right" vertical="top" wrapText="1"/>
    </xf>
    <xf numFmtId="0" fontId="1" fillId="18" borderId="47" xfId="0" applyFont="1" applyFill="1" applyBorder="1" applyAlignment="1">
      <alignment horizontal="right" vertical="top" wrapText="1"/>
    </xf>
    <xf numFmtId="0" fontId="1" fillId="19" borderId="55" xfId="0" applyFont="1" applyFill="1" applyBorder="1" applyAlignment="1">
      <alignment horizontal="left" vertical="top" wrapText="1"/>
    </xf>
    <xf numFmtId="0" fontId="1" fillId="19" borderId="36" xfId="0" applyFont="1" applyFill="1" applyBorder="1" applyAlignment="1">
      <alignment horizontal="left" vertical="top" wrapText="1"/>
    </xf>
    <xf numFmtId="0" fontId="1" fillId="19" borderId="46" xfId="0" applyFont="1" applyFill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1" fillId="11" borderId="45" xfId="0" applyFont="1" applyFill="1" applyBorder="1" applyAlignment="1">
      <alignment horizontal="right" vertical="center"/>
    </xf>
    <xf numFmtId="0" fontId="1" fillId="11" borderId="35" xfId="0" applyFont="1" applyFill="1" applyBorder="1" applyAlignment="1">
      <alignment horizontal="right" vertical="center"/>
    </xf>
    <xf numFmtId="0" fontId="1" fillId="11" borderId="7" xfId="0" applyFont="1" applyFill="1" applyBorder="1" applyAlignment="1">
      <alignment horizontal="right" vertical="center"/>
    </xf>
    <xf numFmtId="0" fontId="2" fillId="4" borderId="38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14" borderId="12" xfId="0" applyFont="1" applyFill="1" applyBorder="1" applyAlignment="1">
      <alignment horizontal="center" vertical="center" wrapText="1"/>
    </xf>
    <xf numFmtId="0" fontId="3" fillId="14" borderId="25" xfId="0" applyFont="1" applyFill="1" applyBorder="1" applyAlignment="1">
      <alignment horizontal="left" vertical="center" wrapText="1"/>
    </xf>
    <xf numFmtId="0" fontId="3" fillId="14" borderId="25" xfId="0" applyFont="1" applyFill="1" applyBorder="1" applyAlignment="1">
      <alignment vertical="center"/>
    </xf>
    <xf numFmtId="0" fontId="3" fillId="14" borderId="59" xfId="0" applyFont="1" applyFill="1" applyBorder="1" applyAlignment="1">
      <alignment vertical="center"/>
    </xf>
    <xf numFmtId="0" fontId="5" fillId="8" borderId="10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2" fillId="5" borderId="15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1" fillId="12" borderId="45" xfId="0" applyFont="1" applyFill="1" applyBorder="1" applyAlignment="1">
      <alignment horizontal="right" vertical="center"/>
    </xf>
    <xf numFmtId="0" fontId="1" fillId="12" borderId="35" xfId="0" applyFont="1" applyFill="1" applyBorder="1" applyAlignment="1">
      <alignment horizontal="right" vertical="center"/>
    </xf>
    <xf numFmtId="0" fontId="1" fillId="12" borderId="32" xfId="0" applyFont="1" applyFill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2" fillId="7" borderId="15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5" borderId="15" xfId="0" applyFont="1" applyFill="1" applyBorder="1" applyAlignment="1">
      <alignment horizontal="left" vertical="center"/>
    </xf>
    <xf numFmtId="0" fontId="2" fillId="7" borderId="15" xfId="0" applyFont="1" applyFill="1" applyBorder="1" applyAlignment="1">
      <alignment horizontal="left" vertical="center"/>
    </xf>
    <xf numFmtId="0" fontId="5" fillId="8" borderId="10" xfId="0" applyFont="1" applyFill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3" fillId="14" borderId="16" xfId="0" applyFont="1" applyFill="1" applyBorder="1" applyAlignment="1">
      <alignment horizontal="right" vertical="center" wrapText="1"/>
    </xf>
    <xf numFmtId="0" fontId="3" fillId="14" borderId="17" xfId="0" applyFont="1" applyFill="1" applyBorder="1" applyAlignment="1">
      <alignment horizontal="right" vertical="center" wrapText="1"/>
    </xf>
    <xf numFmtId="0" fontId="2" fillId="14" borderId="27" xfId="0" applyFont="1" applyFill="1" applyBorder="1" applyAlignment="1">
      <alignment horizontal="right" vertical="center" wrapText="1"/>
    </xf>
    <xf numFmtId="0" fontId="3" fillId="6" borderId="17" xfId="0" applyFont="1" applyFill="1" applyBorder="1" applyAlignment="1">
      <alignment horizontal="right" vertical="center"/>
    </xf>
    <xf numFmtId="0" fontId="3" fillId="6" borderId="16" xfId="0" applyFont="1" applyFill="1" applyBorder="1" applyAlignment="1">
      <alignment horizontal="left" vertical="center"/>
    </xf>
    <xf numFmtId="0" fontId="3" fillId="6" borderId="17" xfId="0" applyFont="1" applyFill="1" applyBorder="1" applyAlignment="1">
      <alignment horizontal="left" vertical="center"/>
    </xf>
    <xf numFmtId="0" fontId="3" fillId="6" borderId="27" xfId="0" applyFont="1" applyFill="1" applyBorder="1" applyAlignment="1">
      <alignment horizontal="left" vertical="center"/>
    </xf>
    <xf numFmtId="0" fontId="3" fillId="6" borderId="57" xfId="0" applyFont="1" applyFill="1" applyBorder="1" applyAlignment="1">
      <alignment horizontal="left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1" fillId="2" borderId="19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10" xfId="0" applyFont="1" applyFill="1" applyBorder="1" applyAlignment="1">
      <alignment horizontal="center" vertical="center" textRotation="90" wrapText="1"/>
    </xf>
    <xf numFmtId="0" fontId="1" fillId="2" borderId="20" xfId="0" applyFont="1" applyFill="1" applyBorder="1" applyAlignment="1">
      <alignment horizontal="center" vertical="center" textRotation="90" wrapText="1"/>
    </xf>
    <xf numFmtId="49" fontId="1" fillId="2" borderId="4" xfId="0" applyNumberFormat="1" applyFont="1" applyFill="1" applyBorder="1" applyAlignment="1">
      <alignment horizontal="center" vertical="center" textRotation="90" wrapText="1"/>
    </xf>
    <xf numFmtId="49" fontId="1" fillId="2" borderId="11" xfId="0" applyNumberFormat="1" applyFont="1" applyFill="1" applyBorder="1" applyAlignment="1">
      <alignment horizontal="center" vertical="center" textRotation="90" wrapText="1"/>
    </xf>
    <xf numFmtId="49" fontId="1" fillId="2" borderId="21" xfId="0" applyNumberFormat="1" applyFont="1" applyFill="1" applyBorder="1" applyAlignment="1">
      <alignment horizontal="center" vertical="center" textRotation="90" wrapText="1"/>
    </xf>
    <xf numFmtId="49" fontId="1" fillId="2" borderId="5" xfId="0" applyNumberFormat="1" applyFont="1" applyFill="1" applyBorder="1" applyAlignment="1">
      <alignment horizontal="center" vertical="center" textRotation="90" wrapText="1"/>
    </xf>
    <xf numFmtId="49" fontId="1" fillId="2" borderId="12" xfId="0" applyNumberFormat="1" applyFont="1" applyFill="1" applyBorder="1" applyAlignment="1">
      <alignment horizontal="center" vertical="center" textRotation="90" wrapText="1"/>
    </xf>
    <xf numFmtId="49" fontId="1" fillId="2" borderId="22" xfId="0" applyNumberFormat="1" applyFont="1" applyFill="1" applyBorder="1" applyAlignment="1">
      <alignment horizontal="center" vertical="center" textRotation="90" wrapText="1"/>
    </xf>
    <xf numFmtId="0" fontId="5" fillId="8" borderId="10" xfId="0" applyFont="1" applyFill="1" applyBorder="1" applyAlignment="1">
      <alignment horizontal="center" vertical="center" wrapText="1"/>
    </xf>
    <xf numFmtId="0" fontId="1" fillId="14" borderId="16" xfId="0" applyFont="1" applyFill="1" applyBorder="1"/>
    <xf numFmtId="0" fontId="1" fillId="14" borderId="17" xfId="0" applyFont="1" applyFill="1" applyBorder="1"/>
    <xf numFmtId="0" fontId="19" fillId="14" borderId="17" xfId="0" applyFont="1" applyFill="1" applyBorder="1"/>
    <xf numFmtId="0" fontId="2" fillId="0" borderId="25" xfId="0" applyFont="1" applyBorder="1" applyAlignment="1">
      <alignment horizontal="left"/>
    </xf>
    <xf numFmtId="0" fontId="5" fillId="8" borderId="15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wrapText="1"/>
    </xf>
    <xf numFmtId="0" fontId="5" fillId="4" borderId="38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2" fillId="14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3" fillId="9" borderId="35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6" borderId="16" xfId="0" applyFont="1" applyFill="1" applyBorder="1" applyAlignment="1">
      <alignment horizontal="left"/>
    </xf>
    <xf numFmtId="0" fontId="1" fillId="6" borderId="17" xfId="0" applyFont="1" applyFill="1" applyBorder="1" applyAlignment="1">
      <alignment horizontal="left"/>
    </xf>
    <xf numFmtId="0" fontId="1" fillId="6" borderId="18" xfId="0" applyFont="1" applyFill="1" applyBorder="1" applyAlignment="1">
      <alignment horizontal="left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 wrapText="1"/>
    </xf>
    <xf numFmtId="0" fontId="5" fillId="4" borderId="41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left" vertical="center"/>
    </xf>
    <xf numFmtId="0" fontId="2" fillId="7" borderId="31" xfId="0" applyFont="1" applyFill="1" applyBorder="1" applyAlignment="1">
      <alignment horizontal="left" vertical="center"/>
    </xf>
    <xf numFmtId="0" fontId="2" fillId="7" borderId="11" xfId="0" applyFont="1" applyFill="1" applyBorder="1" applyAlignment="1">
      <alignment horizontal="left" vertical="center"/>
    </xf>
    <xf numFmtId="0" fontId="2" fillId="7" borderId="26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2" fillId="8" borderId="30" xfId="0" applyFont="1" applyFill="1" applyBorder="1" applyAlignment="1">
      <alignment horizontal="left" wrapText="1"/>
    </xf>
    <xf numFmtId="0" fontId="2" fillId="8" borderId="28" xfId="0" applyFont="1" applyFill="1" applyBorder="1" applyAlignment="1">
      <alignment horizontal="left" wrapText="1"/>
    </xf>
    <xf numFmtId="0" fontId="2" fillId="8" borderId="30" xfId="0" applyFont="1" applyFill="1" applyBorder="1" applyAlignment="1">
      <alignment horizontal="left" vertical="top" wrapText="1"/>
    </xf>
    <xf numFmtId="0" fontId="2" fillId="8" borderId="14" xfId="0" applyFont="1" applyFill="1" applyBorder="1" applyAlignment="1">
      <alignment horizontal="left" vertical="top" wrapText="1"/>
    </xf>
    <xf numFmtId="0" fontId="2" fillId="8" borderId="28" xfId="0" applyFont="1" applyFill="1" applyBorder="1" applyAlignment="1">
      <alignment horizontal="left" vertical="top" wrapText="1"/>
    </xf>
    <xf numFmtId="0" fontId="15" fillId="0" borderId="15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0" fillId="0" borderId="25" xfId="0" applyFont="1" applyBorder="1" applyAlignment="1">
      <alignment wrapText="1"/>
    </xf>
    <xf numFmtId="0" fontId="20" fillId="0" borderId="26" xfId="0" applyFont="1" applyBorder="1" applyAlignment="1">
      <alignment wrapText="1"/>
    </xf>
    <xf numFmtId="0" fontId="2" fillId="8" borderId="15" xfId="0" applyFont="1" applyFill="1" applyBorder="1" applyAlignment="1">
      <alignment horizontal="left" vertical="center"/>
    </xf>
    <xf numFmtId="0" fontId="2" fillId="0" borderId="15" xfId="0" applyFont="1" applyBorder="1" applyAlignment="1">
      <alignment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14" borderId="15" xfId="0" applyFont="1" applyFill="1" applyBorder="1" applyAlignment="1">
      <alignment horizontal="center" vertical="center"/>
    </xf>
    <xf numFmtId="0" fontId="2" fillId="14" borderId="10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left" vertical="center"/>
    </xf>
    <xf numFmtId="0" fontId="2" fillId="6" borderId="10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horizontal="left" vertical="center"/>
    </xf>
    <xf numFmtId="0" fontId="2" fillId="8" borderId="15" xfId="0" applyFont="1" applyFill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6" fillId="22" borderId="45" xfId="0" applyFont="1" applyFill="1" applyBorder="1" applyAlignment="1">
      <alignment horizontal="justify" vertical="center" wrapText="1"/>
    </xf>
    <xf numFmtId="0" fontId="6" fillId="22" borderId="35" xfId="0" applyFont="1" applyFill="1" applyBorder="1" applyAlignment="1">
      <alignment horizontal="justify" vertical="center" wrapText="1"/>
    </xf>
    <xf numFmtId="0" fontId="6" fillId="22" borderId="66" xfId="0" applyFont="1" applyFill="1" applyBorder="1" applyAlignment="1">
      <alignment horizontal="justify" vertical="center" wrapText="1"/>
    </xf>
    <xf numFmtId="0" fontId="6" fillId="22" borderId="45" xfId="0" applyFont="1" applyFill="1" applyBorder="1" applyAlignment="1">
      <alignment horizontal="left" vertical="center" wrapText="1"/>
    </xf>
    <xf numFmtId="0" fontId="6" fillId="22" borderId="35" xfId="0" applyFont="1" applyFill="1" applyBorder="1" applyAlignment="1">
      <alignment horizontal="left" vertical="center" wrapText="1"/>
    </xf>
    <xf numFmtId="0" fontId="6" fillId="22" borderId="47" xfId="0" applyFont="1" applyFill="1" applyBorder="1" applyAlignment="1">
      <alignment horizontal="left" vertical="center" wrapText="1"/>
    </xf>
    <xf numFmtId="0" fontId="6" fillId="22" borderId="47" xfId="0" applyFont="1" applyFill="1" applyBorder="1" applyAlignment="1">
      <alignment horizontal="justify" vertical="center" wrapText="1"/>
    </xf>
    <xf numFmtId="0" fontId="6" fillId="22" borderId="51" xfId="0" applyFont="1" applyFill="1" applyBorder="1" applyAlignment="1">
      <alignment horizontal="justify" vertical="center" wrapText="1"/>
    </xf>
    <xf numFmtId="0" fontId="6" fillId="22" borderId="1" xfId="0" applyFont="1" applyFill="1" applyBorder="1" applyAlignment="1">
      <alignment horizontal="justify" vertical="center" wrapText="1"/>
    </xf>
    <xf numFmtId="0" fontId="6" fillId="22" borderId="68" xfId="0" applyFont="1" applyFill="1" applyBorder="1" applyAlignment="1">
      <alignment horizontal="justify" vertical="center" wrapText="1"/>
    </xf>
    <xf numFmtId="0" fontId="6" fillId="13" borderId="40" xfId="0" applyFont="1" applyFill="1" applyBorder="1" applyAlignment="1">
      <alignment horizontal="center" vertical="center" wrapText="1"/>
    </xf>
    <xf numFmtId="0" fontId="6" fillId="13" borderId="65" xfId="0" applyFont="1" applyFill="1" applyBorder="1" applyAlignment="1">
      <alignment horizontal="center" vertical="center" wrapText="1"/>
    </xf>
    <xf numFmtId="0" fontId="6" fillId="13" borderId="45" xfId="0" applyFont="1" applyFill="1" applyBorder="1" applyAlignment="1">
      <alignment horizontal="center" vertical="center" wrapText="1"/>
    </xf>
    <xf numFmtId="0" fontId="6" fillId="13" borderId="35" xfId="0" applyFont="1" applyFill="1" applyBorder="1" applyAlignment="1">
      <alignment horizontal="center" vertical="center" wrapText="1"/>
    </xf>
    <xf numFmtId="0" fontId="6" fillId="13" borderId="66" xfId="0" applyFont="1" applyFill="1" applyBorder="1" applyAlignment="1">
      <alignment horizontal="center" vertical="center" wrapText="1"/>
    </xf>
    <xf numFmtId="0" fontId="6" fillId="13" borderId="46" xfId="0" applyFont="1" applyFill="1" applyBorder="1" applyAlignment="1">
      <alignment horizontal="center" vertical="center" wrapText="1"/>
    </xf>
    <xf numFmtId="0" fontId="6" fillId="13" borderId="67" xfId="0" applyFont="1" applyFill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center" wrapText="1"/>
    </xf>
  </cellXfs>
  <cellStyles count="2">
    <cellStyle name="Įprastas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3</xdr:row>
      <xdr:rowOff>129886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E99737-8EBD-4CEE-A70E-2D5B7B448381}"/>
            </a:ext>
          </a:extLst>
        </xdr:cNvPr>
        <xdr:cNvSpPr txBox="1"/>
      </xdr:nvSpPr>
      <xdr:spPr>
        <a:xfrm>
          <a:off x="14887575" y="9966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urelija Damarodiene" id="{5CEF15B1-4D3E-4C06-AD8D-588FD58787E6}" userId="S-1-5-21-1908806882-3352760135-1285445763-326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1" dT="2025-11-20T11:14:32.75" personId="{5CEF15B1-4D3E-4C06-AD8D-588FD58787E6}" id="{C1465505-37E7-4CB9-BC23-A860F6216F16}">
    <text>Įgyvendintas</text>
  </threadedComment>
  <threadedComment ref="L14" dT="2025-11-20T11:14:43.59" personId="{5CEF15B1-4D3E-4C06-AD8D-588FD58787E6}" id="{3302AD5F-EB48-41A6-9269-7EC1A19DEB62}">
    <text>Įgyvendintas</text>
  </threadedComment>
  <threadedComment ref="L17" dT="2025-11-20T11:14:54.11" personId="{5CEF15B1-4D3E-4C06-AD8D-588FD58787E6}" id="{E7A33EFB-08FE-45CD-B793-FA48EF8ECE5F}">
    <text>Įgyvendintas</text>
  </threadedComment>
  <threadedComment ref="L32" dT="2025-11-20T11:13:46.94" personId="{5CEF15B1-4D3E-4C06-AD8D-588FD58787E6}" id="{01AD95A7-A5F1-42F2-B320-49A7B0AAFFFC}">
    <text>Įgyvendintas</text>
  </threadedComment>
  <threadedComment ref="L77" dT="2025-11-20T11:25:32.79" personId="{5CEF15B1-4D3E-4C06-AD8D-588FD58787E6}" id="{532110BE-6255-4A6C-A8AE-5810D5B8FF71}">
    <text>Įgyvendintas</text>
  </threadedComment>
  <threadedComment ref="L78" dT="2025-11-20T11:25:42.75" personId="{5CEF15B1-4D3E-4C06-AD8D-588FD58787E6}" id="{89D40D81-B78B-4139-910D-01CDBCCEB303}">
    <text>Įgyvendintas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124"/>
  <sheetViews>
    <sheetView tabSelected="1" topLeftCell="A94" zoomScale="78" zoomScaleNormal="78" workbookViewId="0">
      <selection activeCell="J30" sqref="J30:J31"/>
    </sheetView>
  </sheetViews>
  <sheetFormatPr defaultRowHeight="25.2" customHeight="1" x14ac:dyDescent="0.25"/>
  <cols>
    <col min="1" max="4" width="3.44140625" style="161" customWidth="1"/>
    <col min="5" max="5" width="2.44140625" style="161" customWidth="1"/>
    <col min="6" max="6" width="18.88671875" style="161" customWidth="1"/>
    <col min="7" max="7" width="9.5546875" style="161" customWidth="1"/>
    <col min="8" max="8" width="11.6640625" style="161" customWidth="1"/>
    <col min="9" max="9" width="40.77734375" style="161" customWidth="1"/>
    <col min="10" max="10" width="23.44140625" style="161" customWidth="1"/>
    <col min="11" max="11" width="7.109375" style="161" customWidth="1"/>
    <col min="12" max="12" width="12.6640625" style="161" customWidth="1"/>
    <col min="13" max="13" width="14.109375" style="161" customWidth="1"/>
    <col min="14" max="14" width="12" style="161" customWidth="1"/>
    <col min="15" max="15" width="39.21875" style="161" hidden="1" customWidth="1"/>
    <col min="16" max="16" width="8.88671875" style="161" hidden="1" customWidth="1"/>
    <col min="17" max="17" width="25.33203125" style="161" hidden="1" customWidth="1"/>
    <col min="18" max="18" width="35.33203125" style="161" customWidth="1"/>
    <col min="19" max="16384" width="8.88671875" style="161"/>
  </cols>
  <sheetData>
    <row r="1" spans="1:17" s="1" customFormat="1" ht="69" customHeight="1" x14ac:dyDescent="0.35">
      <c r="F1" s="2"/>
      <c r="G1" s="2"/>
      <c r="L1" s="293" t="s">
        <v>307</v>
      </c>
      <c r="M1" s="293"/>
      <c r="N1" s="293"/>
    </row>
    <row r="2" spans="1:17" s="1" customFormat="1" ht="25.2" customHeight="1" x14ac:dyDescent="0.35">
      <c r="A2" s="380" t="s">
        <v>306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</row>
    <row r="3" spans="1:17" s="1" customFormat="1" ht="25.2" customHeight="1" x14ac:dyDescent="0.35">
      <c r="A3" s="381" t="s">
        <v>343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</row>
    <row r="4" spans="1:17" s="1" customFormat="1" ht="25.2" customHeight="1" thickBot="1" x14ac:dyDescent="0.4">
      <c r="A4" s="382" t="s">
        <v>105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</row>
    <row r="5" spans="1:17" s="1" customFormat="1" ht="25.2" customHeight="1" x14ac:dyDescent="0.35">
      <c r="A5" s="443" t="s">
        <v>0</v>
      </c>
      <c r="B5" s="446" t="s">
        <v>1</v>
      </c>
      <c r="C5" s="446" t="s">
        <v>2</v>
      </c>
      <c r="D5" s="449" t="s">
        <v>3</v>
      </c>
      <c r="E5" s="452" t="s">
        <v>4</v>
      </c>
      <c r="F5" s="323" t="s">
        <v>70</v>
      </c>
      <c r="G5" s="323" t="s">
        <v>71</v>
      </c>
      <c r="H5" s="323" t="s">
        <v>5</v>
      </c>
      <c r="I5" s="323" t="s">
        <v>6</v>
      </c>
      <c r="J5" s="326" t="s">
        <v>7</v>
      </c>
      <c r="K5" s="329" t="s">
        <v>8</v>
      </c>
      <c r="L5" s="332" t="s">
        <v>286</v>
      </c>
      <c r="M5" s="314" t="s">
        <v>233</v>
      </c>
      <c r="N5" s="317" t="s">
        <v>287</v>
      </c>
    </row>
    <row r="6" spans="1:17" s="1" customFormat="1" ht="25.2" customHeight="1" x14ac:dyDescent="0.35">
      <c r="A6" s="444"/>
      <c r="B6" s="447"/>
      <c r="C6" s="447"/>
      <c r="D6" s="450"/>
      <c r="E6" s="453"/>
      <c r="F6" s="324"/>
      <c r="G6" s="324"/>
      <c r="H6" s="324"/>
      <c r="I6" s="324"/>
      <c r="J6" s="327"/>
      <c r="K6" s="330"/>
      <c r="L6" s="247"/>
      <c r="M6" s="315"/>
      <c r="N6" s="318"/>
    </row>
    <row r="7" spans="1:17" s="1" customFormat="1" ht="34.200000000000003" customHeight="1" thickBot="1" x14ac:dyDescent="0.4">
      <c r="A7" s="445"/>
      <c r="B7" s="448"/>
      <c r="C7" s="448"/>
      <c r="D7" s="451"/>
      <c r="E7" s="454"/>
      <c r="F7" s="325"/>
      <c r="G7" s="325"/>
      <c r="H7" s="325"/>
      <c r="I7" s="325"/>
      <c r="J7" s="328"/>
      <c r="K7" s="331"/>
      <c r="L7" s="333"/>
      <c r="M7" s="316"/>
      <c r="N7" s="319"/>
    </row>
    <row r="8" spans="1:17" s="1" customFormat="1" ht="25.2" customHeight="1" x14ac:dyDescent="0.35">
      <c r="A8" s="74">
        <v>7</v>
      </c>
      <c r="B8" s="4">
        <v>1</v>
      </c>
      <c r="C8" s="5"/>
      <c r="D8" s="6"/>
      <c r="E8" s="7"/>
      <c r="F8" s="320" t="s">
        <v>77</v>
      </c>
      <c r="G8" s="321"/>
      <c r="H8" s="321"/>
      <c r="I8" s="321"/>
      <c r="J8" s="321"/>
      <c r="K8" s="321"/>
      <c r="L8" s="321"/>
      <c r="M8" s="321"/>
      <c r="N8" s="322"/>
    </row>
    <row r="9" spans="1:17" s="1" customFormat="1" ht="25.2" customHeight="1" x14ac:dyDescent="0.35">
      <c r="A9" s="75">
        <v>7</v>
      </c>
      <c r="B9" s="8">
        <v>1</v>
      </c>
      <c r="C9" s="9">
        <v>1</v>
      </c>
      <c r="D9" s="10"/>
      <c r="E9" s="9" t="s">
        <v>9</v>
      </c>
      <c r="F9" s="472" t="s">
        <v>78</v>
      </c>
      <c r="G9" s="473"/>
      <c r="H9" s="473"/>
      <c r="I9" s="473"/>
      <c r="J9" s="473"/>
      <c r="K9" s="473"/>
      <c r="L9" s="473"/>
      <c r="M9" s="473"/>
      <c r="N9" s="474"/>
      <c r="Q9" s="195" t="s">
        <v>325</v>
      </c>
    </row>
    <row r="10" spans="1:17" s="1" customFormat="1" ht="25.2" customHeight="1" x14ac:dyDescent="0.35">
      <c r="A10" s="76">
        <v>7</v>
      </c>
      <c r="B10" s="11">
        <v>1</v>
      </c>
      <c r="C10" s="11">
        <v>1</v>
      </c>
      <c r="D10" s="36">
        <v>1</v>
      </c>
      <c r="E10" s="37"/>
      <c r="F10" s="456" t="s">
        <v>10</v>
      </c>
      <c r="G10" s="457"/>
      <c r="H10" s="458"/>
      <c r="I10" s="458"/>
      <c r="J10" s="458"/>
      <c r="K10" s="458"/>
      <c r="L10" s="38"/>
      <c r="M10" s="38"/>
      <c r="N10" s="77"/>
      <c r="Q10" s="195" t="s">
        <v>326</v>
      </c>
    </row>
    <row r="11" spans="1:17" s="1" customFormat="1" ht="21.6" customHeight="1" x14ac:dyDescent="0.35">
      <c r="A11" s="463">
        <v>7</v>
      </c>
      <c r="B11" s="468">
        <v>1</v>
      </c>
      <c r="C11" s="468">
        <v>1</v>
      </c>
      <c r="D11" s="467">
        <v>1</v>
      </c>
      <c r="E11" s="464">
        <v>1</v>
      </c>
      <c r="F11" s="334" t="s">
        <v>79</v>
      </c>
      <c r="G11" s="280" t="s">
        <v>157</v>
      </c>
      <c r="H11" s="460" t="s">
        <v>11</v>
      </c>
      <c r="I11" s="334" t="s">
        <v>188</v>
      </c>
      <c r="J11" s="281" t="s">
        <v>12</v>
      </c>
      <c r="K11" s="16" t="s">
        <v>13</v>
      </c>
      <c r="L11" s="31">
        <v>0</v>
      </c>
      <c r="M11" s="31">
        <v>0</v>
      </c>
      <c r="N11" s="78">
        <v>0</v>
      </c>
      <c r="O11" s="214" t="s">
        <v>321</v>
      </c>
      <c r="Q11" s="176"/>
    </row>
    <row r="12" spans="1:17" s="1" customFormat="1" ht="19.8" customHeight="1" thickBot="1" x14ac:dyDescent="0.4">
      <c r="A12" s="463"/>
      <c r="B12" s="468"/>
      <c r="C12" s="468"/>
      <c r="D12" s="467"/>
      <c r="E12" s="465"/>
      <c r="F12" s="408"/>
      <c r="G12" s="280"/>
      <c r="H12" s="431"/>
      <c r="I12" s="408"/>
      <c r="J12" s="455"/>
      <c r="K12" s="14" t="s">
        <v>14</v>
      </c>
      <c r="L12" s="31">
        <v>0</v>
      </c>
      <c r="M12" s="31">
        <v>0</v>
      </c>
      <c r="N12" s="78">
        <v>0</v>
      </c>
      <c r="O12" s="188"/>
      <c r="Q12" s="176"/>
    </row>
    <row r="13" spans="1:17" s="1" customFormat="1" ht="25.2" customHeight="1" thickBot="1" x14ac:dyDescent="0.4">
      <c r="A13" s="463"/>
      <c r="B13" s="468"/>
      <c r="C13" s="468"/>
      <c r="D13" s="467"/>
      <c r="E13" s="465"/>
      <c r="F13" s="408"/>
      <c r="G13" s="280"/>
      <c r="H13" s="461"/>
      <c r="I13" s="462"/>
      <c r="J13" s="337"/>
      <c r="K13" s="47" t="s">
        <v>15</v>
      </c>
      <c r="L13" s="40">
        <f>SUM(L11:L12)</f>
        <v>0</v>
      </c>
      <c r="M13" s="40">
        <f>SUM(M11:M12)</f>
        <v>0</v>
      </c>
      <c r="N13" s="48">
        <f>SUM(N11:N12)</f>
        <v>0</v>
      </c>
      <c r="O13" s="188"/>
      <c r="Q13" s="176"/>
    </row>
    <row r="14" spans="1:17" s="1" customFormat="1" ht="21.6" customHeight="1" x14ac:dyDescent="0.35">
      <c r="A14" s="463"/>
      <c r="B14" s="468"/>
      <c r="C14" s="468"/>
      <c r="D14" s="467"/>
      <c r="E14" s="465"/>
      <c r="F14" s="408"/>
      <c r="G14" s="280" t="s">
        <v>157</v>
      </c>
      <c r="H14" s="281" t="s">
        <v>16</v>
      </c>
      <c r="I14" s="334" t="s">
        <v>173</v>
      </c>
      <c r="J14" s="281" t="s">
        <v>12</v>
      </c>
      <c r="K14" s="46" t="s">
        <v>13</v>
      </c>
      <c r="L14" s="31">
        <v>0</v>
      </c>
      <c r="M14" s="31">
        <v>0</v>
      </c>
      <c r="N14" s="78">
        <v>0</v>
      </c>
      <c r="O14" s="214" t="s">
        <v>321</v>
      </c>
      <c r="Q14" s="176"/>
    </row>
    <row r="15" spans="1:17" s="1" customFormat="1" ht="19.8" customHeight="1" thickBot="1" x14ac:dyDescent="0.4">
      <c r="A15" s="463"/>
      <c r="B15" s="468"/>
      <c r="C15" s="468"/>
      <c r="D15" s="467"/>
      <c r="E15" s="465"/>
      <c r="F15" s="408"/>
      <c r="G15" s="280"/>
      <c r="H15" s="455"/>
      <c r="I15" s="306"/>
      <c r="J15" s="336"/>
      <c r="K15" s="14" t="s">
        <v>14</v>
      </c>
      <c r="L15" s="31">
        <v>0</v>
      </c>
      <c r="M15" s="31">
        <v>0</v>
      </c>
      <c r="N15" s="78">
        <v>0</v>
      </c>
      <c r="O15" s="188"/>
      <c r="Q15" s="176"/>
    </row>
    <row r="16" spans="1:17" s="1" customFormat="1" ht="25.2" customHeight="1" thickBot="1" x14ac:dyDescent="0.4">
      <c r="A16" s="463"/>
      <c r="B16" s="468"/>
      <c r="C16" s="468"/>
      <c r="D16" s="467"/>
      <c r="E16" s="465"/>
      <c r="F16" s="408"/>
      <c r="G16" s="280"/>
      <c r="H16" s="349"/>
      <c r="I16" s="335"/>
      <c r="J16" s="337"/>
      <c r="K16" s="47" t="s">
        <v>15</v>
      </c>
      <c r="L16" s="40">
        <f>SUM(L14:L15)</f>
        <v>0</v>
      </c>
      <c r="M16" s="40">
        <f>SUM(M14:M15)</f>
        <v>0</v>
      </c>
      <c r="N16" s="48">
        <f>SUM(N14:N15)</f>
        <v>0</v>
      </c>
      <c r="O16" s="188"/>
      <c r="Q16" s="176"/>
    </row>
    <row r="17" spans="1:17" s="1" customFormat="1" ht="19.8" customHeight="1" x14ac:dyDescent="0.35">
      <c r="A17" s="463"/>
      <c r="B17" s="468"/>
      <c r="C17" s="468"/>
      <c r="D17" s="467"/>
      <c r="E17" s="465"/>
      <c r="F17" s="408"/>
      <c r="G17" s="280" t="s">
        <v>157</v>
      </c>
      <c r="H17" s="475" t="s">
        <v>231</v>
      </c>
      <c r="I17" s="378" t="s">
        <v>230</v>
      </c>
      <c r="J17" s="281" t="s">
        <v>12</v>
      </c>
      <c r="K17" s="14" t="s">
        <v>14</v>
      </c>
      <c r="L17" s="31">
        <v>0</v>
      </c>
      <c r="M17" s="31">
        <v>0</v>
      </c>
      <c r="N17" s="78">
        <v>0</v>
      </c>
      <c r="O17" s="214" t="s">
        <v>321</v>
      </c>
      <c r="Q17" s="176"/>
    </row>
    <row r="18" spans="1:17" s="1" customFormat="1" ht="19.2" customHeight="1" thickBot="1" x14ac:dyDescent="0.4">
      <c r="A18" s="463"/>
      <c r="B18" s="468"/>
      <c r="C18" s="468"/>
      <c r="D18" s="467"/>
      <c r="E18" s="465"/>
      <c r="F18" s="408"/>
      <c r="G18" s="280"/>
      <c r="H18" s="476"/>
      <c r="I18" s="305"/>
      <c r="J18" s="336"/>
      <c r="K18" s="108" t="s">
        <v>13</v>
      </c>
      <c r="L18" s="109">
        <v>0</v>
      </c>
      <c r="M18" s="109">
        <v>0</v>
      </c>
      <c r="N18" s="110">
        <v>0</v>
      </c>
      <c r="Q18" s="176"/>
    </row>
    <row r="19" spans="1:17" s="1" customFormat="1" ht="25.2" customHeight="1" thickBot="1" x14ac:dyDescent="0.4">
      <c r="A19" s="463"/>
      <c r="B19" s="468"/>
      <c r="C19" s="468"/>
      <c r="D19" s="467"/>
      <c r="E19" s="465"/>
      <c r="F19" s="408"/>
      <c r="G19" s="280"/>
      <c r="H19" s="476"/>
      <c r="I19" s="305"/>
      <c r="J19" s="337"/>
      <c r="K19" s="49" t="s">
        <v>15</v>
      </c>
      <c r="L19" s="50">
        <f>SUM(L17:L18)</f>
        <v>0</v>
      </c>
      <c r="M19" s="50">
        <f>SUM(M17:M18)</f>
        <v>0</v>
      </c>
      <c r="N19" s="51">
        <f>SUM(N17:N18)</f>
        <v>0</v>
      </c>
      <c r="Q19" s="176"/>
    </row>
    <row r="20" spans="1:17" s="1" customFormat="1" ht="25.2" customHeight="1" thickBot="1" x14ac:dyDescent="0.4">
      <c r="A20" s="463"/>
      <c r="B20" s="468"/>
      <c r="C20" s="468"/>
      <c r="D20" s="467"/>
      <c r="E20" s="466"/>
      <c r="F20" s="459"/>
      <c r="G20" s="425"/>
      <c r="H20" s="469" t="s">
        <v>17</v>
      </c>
      <c r="I20" s="470"/>
      <c r="J20" s="470"/>
      <c r="K20" s="471"/>
      <c r="L20" s="52">
        <f>L13+L16+L19</f>
        <v>0</v>
      </c>
      <c r="M20" s="52">
        <f>SUM(M19,M16,M13)</f>
        <v>0</v>
      </c>
      <c r="N20" s="53">
        <f>SUM(N19,N16,N13)</f>
        <v>0</v>
      </c>
      <c r="Q20" s="176"/>
    </row>
    <row r="21" spans="1:17" s="1" customFormat="1" ht="25.2" customHeight="1" thickBot="1" x14ac:dyDescent="0.4">
      <c r="A21" s="79">
        <v>7</v>
      </c>
      <c r="B21" s="44">
        <v>1</v>
      </c>
      <c r="C21" s="44">
        <v>1</v>
      </c>
      <c r="D21" s="45">
        <v>1</v>
      </c>
      <c r="E21" s="45"/>
      <c r="F21" s="433" t="s">
        <v>18</v>
      </c>
      <c r="G21" s="434"/>
      <c r="H21" s="435"/>
      <c r="I21" s="435"/>
      <c r="J21" s="435"/>
      <c r="K21" s="435"/>
      <c r="L21" s="132">
        <f>L20</f>
        <v>0</v>
      </c>
      <c r="M21" s="133">
        <f t="shared" ref="M21:N22" si="0">SUM(M20)</f>
        <v>0</v>
      </c>
      <c r="N21" s="134">
        <f t="shared" si="0"/>
        <v>0</v>
      </c>
      <c r="Q21" s="176"/>
    </row>
    <row r="22" spans="1:17" s="1" customFormat="1" ht="25.2" customHeight="1" thickBot="1" x14ac:dyDescent="0.4">
      <c r="A22" s="80">
        <v>7</v>
      </c>
      <c r="B22" s="20">
        <v>1</v>
      </c>
      <c r="C22" s="20">
        <v>1</v>
      </c>
      <c r="D22" s="20"/>
      <c r="E22" s="20"/>
      <c r="F22" s="21"/>
      <c r="G22" s="21"/>
      <c r="H22" s="21"/>
      <c r="I22" s="21"/>
      <c r="J22" s="436" t="s">
        <v>19</v>
      </c>
      <c r="K22" s="436"/>
      <c r="L22" s="135">
        <f>L21</f>
        <v>0</v>
      </c>
      <c r="M22" s="136">
        <f t="shared" si="0"/>
        <v>0</v>
      </c>
      <c r="N22" s="137">
        <f t="shared" si="0"/>
        <v>0</v>
      </c>
      <c r="Q22" s="176"/>
    </row>
    <row r="23" spans="1:17" s="1" customFormat="1" ht="25.2" customHeight="1" x14ac:dyDescent="0.35">
      <c r="A23" s="75">
        <v>7</v>
      </c>
      <c r="B23" s="8">
        <v>1</v>
      </c>
      <c r="C23" s="8">
        <v>2</v>
      </c>
      <c r="D23" s="10"/>
      <c r="E23" s="9" t="s">
        <v>9</v>
      </c>
      <c r="F23" s="437" t="s">
        <v>20</v>
      </c>
      <c r="G23" s="438"/>
      <c r="H23" s="438"/>
      <c r="I23" s="438"/>
      <c r="J23" s="438"/>
      <c r="K23" s="438"/>
      <c r="L23" s="439"/>
      <c r="M23" s="439"/>
      <c r="N23" s="440"/>
      <c r="Q23" s="176"/>
    </row>
    <row r="24" spans="1:17" s="1" customFormat="1" ht="25.2" customHeight="1" x14ac:dyDescent="0.35">
      <c r="A24" s="76">
        <v>7</v>
      </c>
      <c r="B24" s="11">
        <v>1</v>
      </c>
      <c r="C24" s="11">
        <v>2</v>
      </c>
      <c r="D24" s="36">
        <v>4</v>
      </c>
      <c r="E24" s="37"/>
      <c r="F24" s="224" t="s">
        <v>21</v>
      </c>
      <c r="G24" s="224"/>
      <c r="H24" s="126"/>
      <c r="I24" s="126"/>
      <c r="J24" s="127"/>
      <c r="K24" s="128"/>
      <c r="L24" s="129"/>
      <c r="M24" s="129"/>
      <c r="N24" s="130"/>
      <c r="Q24" s="176"/>
    </row>
    <row r="25" spans="1:17" s="1" customFormat="1" ht="138" customHeight="1" thickBot="1" x14ac:dyDescent="0.4">
      <c r="A25" s="426">
        <v>7</v>
      </c>
      <c r="B25" s="429">
        <v>1</v>
      </c>
      <c r="C25" s="429">
        <v>2</v>
      </c>
      <c r="D25" s="481">
        <v>4</v>
      </c>
      <c r="E25" s="378">
        <v>1</v>
      </c>
      <c r="F25" s="484" t="s">
        <v>80</v>
      </c>
      <c r="G25" s="249" t="s">
        <v>159</v>
      </c>
      <c r="H25" s="441" t="s">
        <v>22</v>
      </c>
      <c r="I25" s="302" t="s">
        <v>23</v>
      </c>
      <c r="J25" s="290" t="s">
        <v>224</v>
      </c>
      <c r="K25" s="16" t="s">
        <v>13</v>
      </c>
      <c r="L25" s="205">
        <v>24.3</v>
      </c>
      <c r="M25" s="180">
        <v>8</v>
      </c>
      <c r="N25" s="225">
        <v>20</v>
      </c>
      <c r="O25" s="215" t="s">
        <v>337</v>
      </c>
      <c r="P25" s="173"/>
      <c r="Q25" s="176"/>
    </row>
    <row r="26" spans="1:17" s="1" customFormat="1" ht="25.2" customHeight="1" thickBot="1" x14ac:dyDescent="0.4">
      <c r="A26" s="477"/>
      <c r="B26" s="479"/>
      <c r="C26" s="479"/>
      <c r="D26" s="482"/>
      <c r="E26" s="378"/>
      <c r="F26" s="485"/>
      <c r="G26" s="249"/>
      <c r="H26" s="442"/>
      <c r="I26" s="334"/>
      <c r="J26" s="277"/>
      <c r="K26" s="104" t="s">
        <v>15</v>
      </c>
      <c r="L26" s="42">
        <f>SUM(L25)</f>
        <v>24.3</v>
      </c>
      <c r="M26" s="54">
        <f>M25</f>
        <v>8</v>
      </c>
      <c r="N26" s="55">
        <f>N25</f>
        <v>20</v>
      </c>
      <c r="Q26" s="176"/>
    </row>
    <row r="27" spans="1:17" s="1" customFormat="1" ht="25.2" customHeight="1" thickBot="1" x14ac:dyDescent="0.4">
      <c r="A27" s="478"/>
      <c r="B27" s="480"/>
      <c r="C27" s="480"/>
      <c r="D27" s="483"/>
      <c r="E27" s="378"/>
      <c r="F27" s="486"/>
      <c r="G27" s="250"/>
      <c r="H27" s="338" t="s">
        <v>17</v>
      </c>
      <c r="I27" s="339"/>
      <c r="J27" s="339"/>
      <c r="K27" s="340"/>
      <c r="L27" s="196">
        <f>SUM(L26)</f>
        <v>24.3</v>
      </c>
      <c r="M27" s="56">
        <f>M26</f>
        <v>8</v>
      </c>
      <c r="N27" s="57">
        <f>N26</f>
        <v>20</v>
      </c>
      <c r="O27" s="179"/>
      <c r="Q27" s="176"/>
    </row>
    <row r="28" spans="1:17" s="1" customFormat="1" ht="88.2" customHeight="1" thickBot="1" x14ac:dyDescent="0.4">
      <c r="A28" s="426">
        <v>7</v>
      </c>
      <c r="B28" s="429">
        <v>1</v>
      </c>
      <c r="C28" s="429">
        <v>2</v>
      </c>
      <c r="D28" s="430">
        <v>4</v>
      </c>
      <c r="E28" s="291">
        <v>2</v>
      </c>
      <c r="F28" s="305" t="s">
        <v>81</v>
      </c>
      <c r="G28" s="249" t="s">
        <v>160</v>
      </c>
      <c r="H28" s="431" t="s">
        <v>26</v>
      </c>
      <c r="I28" s="408" t="s">
        <v>237</v>
      </c>
      <c r="J28" s="455" t="s">
        <v>224</v>
      </c>
      <c r="K28" s="102" t="s">
        <v>13</v>
      </c>
      <c r="L28" s="204">
        <v>32</v>
      </c>
      <c r="M28" s="23">
        <v>42</v>
      </c>
      <c r="N28" s="226">
        <v>42</v>
      </c>
      <c r="O28" s="216" t="s">
        <v>338</v>
      </c>
      <c r="P28" s="173"/>
      <c r="Q28" s="176"/>
    </row>
    <row r="29" spans="1:17" s="1" customFormat="1" ht="25.2" customHeight="1" x14ac:dyDescent="0.35">
      <c r="A29" s="427"/>
      <c r="B29" s="310"/>
      <c r="C29" s="310"/>
      <c r="D29" s="310"/>
      <c r="E29" s="336"/>
      <c r="F29" s="306"/>
      <c r="G29" s="249"/>
      <c r="H29" s="432"/>
      <c r="I29" s="432"/>
      <c r="J29" s="540"/>
      <c r="K29" s="104" t="s">
        <v>15</v>
      </c>
      <c r="L29" s="42">
        <f>L28</f>
        <v>32</v>
      </c>
      <c r="M29" s="42">
        <f>M28</f>
        <v>42</v>
      </c>
      <c r="N29" s="59">
        <f>N28</f>
        <v>42</v>
      </c>
      <c r="Q29" s="176"/>
    </row>
    <row r="30" spans="1:17" s="1" customFormat="1" ht="25.2" customHeight="1" x14ac:dyDescent="0.35">
      <c r="A30" s="427"/>
      <c r="B30" s="310"/>
      <c r="C30" s="310"/>
      <c r="D30" s="310"/>
      <c r="E30" s="336"/>
      <c r="F30" s="306"/>
      <c r="G30" s="249" t="s">
        <v>160</v>
      </c>
      <c r="H30" s="490" t="s">
        <v>29</v>
      </c>
      <c r="I30" s="361" t="s">
        <v>30</v>
      </c>
      <c r="J30" s="277" t="s">
        <v>224</v>
      </c>
      <c r="K30" s="29" t="s">
        <v>13</v>
      </c>
      <c r="L30" s="197">
        <v>23.5</v>
      </c>
      <c r="M30" s="197">
        <v>0</v>
      </c>
      <c r="N30" s="227">
        <v>0</v>
      </c>
      <c r="O30" s="217" t="s">
        <v>328</v>
      </c>
      <c r="P30" s="202"/>
      <c r="Q30" s="190"/>
    </row>
    <row r="31" spans="1:17" s="1" customFormat="1" ht="25.2" customHeight="1" thickBot="1" x14ac:dyDescent="0.4">
      <c r="A31" s="427"/>
      <c r="B31" s="310"/>
      <c r="C31" s="310"/>
      <c r="D31" s="310"/>
      <c r="E31" s="336"/>
      <c r="F31" s="306"/>
      <c r="G31" s="249"/>
      <c r="H31" s="494"/>
      <c r="I31" s="432"/>
      <c r="J31" s="279"/>
      <c r="K31" s="162" t="s">
        <v>15</v>
      </c>
      <c r="L31" s="163">
        <f>SUM(L30:L30)</f>
        <v>23.5</v>
      </c>
      <c r="M31" s="163">
        <f>SUM(M30:M30)</f>
        <v>0</v>
      </c>
      <c r="N31" s="228">
        <f>SUM(N30:N30)</f>
        <v>0</v>
      </c>
      <c r="Q31" s="176"/>
    </row>
    <row r="32" spans="1:17" s="1" customFormat="1" ht="25.2" customHeight="1" thickBot="1" x14ac:dyDescent="0.4">
      <c r="A32" s="427"/>
      <c r="B32" s="310"/>
      <c r="C32" s="310"/>
      <c r="D32" s="310"/>
      <c r="E32" s="336"/>
      <c r="F32" s="306"/>
      <c r="G32" s="249" t="s">
        <v>160</v>
      </c>
      <c r="H32" s="490" t="s">
        <v>32</v>
      </c>
      <c r="I32" s="361" t="s">
        <v>33</v>
      </c>
      <c r="J32" s="493" t="s">
        <v>12</v>
      </c>
      <c r="K32" s="15" t="s">
        <v>13</v>
      </c>
      <c r="L32" s="22">
        <v>0</v>
      </c>
      <c r="M32" s="22">
        <v>0</v>
      </c>
      <c r="N32" s="229">
        <v>0</v>
      </c>
      <c r="O32" s="214" t="s">
        <v>321</v>
      </c>
      <c r="Q32" s="176"/>
    </row>
    <row r="33" spans="1:17" s="1" customFormat="1" ht="42.75" customHeight="1" thickBot="1" x14ac:dyDescent="0.4">
      <c r="A33" s="427"/>
      <c r="B33" s="310"/>
      <c r="C33" s="310"/>
      <c r="D33" s="310"/>
      <c r="E33" s="336"/>
      <c r="F33" s="306"/>
      <c r="G33" s="249"/>
      <c r="H33" s="491"/>
      <c r="I33" s="492"/>
      <c r="J33" s="278"/>
      <c r="K33" s="106" t="s">
        <v>15</v>
      </c>
      <c r="L33" s="41">
        <f>SUM(L32:L32)</f>
        <v>0</v>
      </c>
      <c r="M33" s="41">
        <f>SUM(M32:M32)</f>
        <v>0</v>
      </c>
      <c r="N33" s="58">
        <f>SUM(N32:N32)</f>
        <v>0</v>
      </c>
      <c r="Q33" s="176"/>
    </row>
    <row r="34" spans="1:17" s="1" customFormat="1" ht="25.2" customHeight="1" thickBot="1" x14ac:dyDescent="0.4">
      <c r="A34" s="428"/>
      <c r="B34" s="355"/>
      <c r="C34" s="355"/>
      <c r="D34" s="355"/>
      <c r="E34" s="292"/>
      <c r="F34" s="335"/>
      <c r="G34" s="250"/>
      <c r="H34" s="399" t="s">
        <v>17</v>
      </c>
      <c r="I34" s="400"/>
      <c r="J34" s="400"/>
      <c r="K34" s="401"/>
      <c r="L34" s="66">
        <f>L33+L31+L29</f>
        <v>55.5</v>
      </c>
      <c r="M34" s="66">
        <f>M33+M31+M29</f>
        <v>42</v>
      </c>
      <c r="N34" s="67">
        <f>N33+N31+N29</f>
        <v>42</v>
      </c>
      <c r="Q34" s="176"/>
    </row>
    <row r="35" spans="1:17" s="1" customFormat="1" ht="37.200000000000003" customHeight="1" x14ac:dyDescent="0.35">
      <c r="A35" s="487">
        <v>7</v>
      </c>
      <c r="B35" s="411">
        <v>1</v>
      </c>
      <c r="C35" s="411">
        <v>2</v>
      </c>
      <c r="D35" s="422">
        <v>4</v>
      </c>
      <c r="E35" s="291">
        <v>3</v>
      </c>
      <c r="F35" s="305" t="s">
        <v>190</v>
      </c>
      <c r="G35" s="249" t="s">
        <v>161</v>
      </c>
      <c r="H35" s="303" t="s">
        <v>34</v>
      </c>
      <c r="I35" s="301" t="s">
        <v>187</v>
      </c>
      <c r="J35" s="303" t="s">
        <v>224</v>
      </c>
      <c r="K35" s="103" t="s">
        <v>13</v>
      </c>
      <c r="L35" s="152">
        <v>8</v>
      </c>
      <c r="M35" s="152">
        <v>12</v>
      </c>
      <c r="N35" s="230">
        <v>12</v>
      </c>
      <c r="O35" s="218" t="s">
        <v>329</v>
      </c>
      <c r="P35" s="173"/>
      <c r="Q35" s="176"/>
    </row>
    <row r="36" spans="1:17" s="1" customFormat="1" ht="21.6" customHeight="1" thickBot="1" x14ac:dyDescent="0.4">
      <c r="A36" s="488"/>
      <c r="B36" s="412"/>
      <c r="C36" s="412"/>
      <c r="D36" s="423"/>
      <c r="E36" s="336"/>
      <c r="F36" s="306"/>
      <c r="G36" s="249"/>
      <c r="H36" s="290"/>
      <c r="I36" s="302"/>
      <c r="J36" s="304"/>
      <c r="K36" s="162" t="s">
        <v>15</v>
      </c>
      <c r="L36" s="163">
        <f>SUM(L35)</f>
        <v>8</v>
      </c>
      <c r="M36" s="163">
        <f t="shared" ref="M36:N36" si="1">SUM(M35)</f>
        <v>12</v>
      </c>
      <c r="N36" s="228">
        <f t="shared" si="1"/>
        <v>12</v>
      </c>
      <c r="O36" s="172"/>
      <c r="Q36" s="176"/>
    </row>
    <row r="37" spans="1:17" s="1" customFormat="1" ht="51.6" customHeight="1" thickBot="1" x14ac:dyDescent="0.4">
      <c r="A37" s="488"/>
      <c r="B37" s="412"/>
      <c r="C37" s="412"/>
      <c r="D37" s="423"/>
      <c r="E37" s="336"/>
      <c r="F37" s="306"/>
      <c r="G37" s="249" t="s">
        <v>161</v>
      </c>
      <c r="H37" s="290" t="s">
        <v>37</v>
      </c>
      <c r="I37" s="302" t="s">
        <v>189</v>
      </c>
      <c r="J37" s="290" t="s">
        <v>224</v>
      </c>
      <c r="K37" s="105" t="s">
        <v>13</v>
      </c>
      <c r="L37" s="182">
        <v>3.7</v>
      </c>
      <c r="M37" s="182">
        <v>3.7</v>
      </c>
      <c r="N37" s="231">
        <v>3.7</v>
      </c>
      <c r="O37" s="219" t="s">
        <v>330</v>
      </c>
      <c r="Q37" s="176"/>
    </row>
    <row r="38" spans="1:17" s="1" customFormat="1" ht="47.25" customHeight="1" thickBot="1" x14ac:dyDescent="0.4">
      <c r="A38" s="488"/>
      <c r="B38" s="412"/>
      <c r="C38" s="412"/>
      <c r="D38" s="423"/>
      <c r="E38" s="336"/>
      <c r="F38" s="306"/>
      <c r="G38" s="249"/>
      <c r="H38" s="290"/>
      <c r="I38" s="302"/>
      <c r="J38" s="304"/>
      <c r="K38" s="106" t="s">
        <v>15</v>
      </c>
      <c r="L38" s="41">
        <f>SUM(L37)</f>
        <v>3.7</v>
      </c>
      <c r="M38" s="41">
        <f>SUM(M37:M37)</f>
        <v>3.7</v>
      </c>
      <c r="N38" s="58">
        <f>SUM(N37:N37)</f>
        <v>3.7</v>
      </c>
      <c r="Q38" s="176"/>
    </row>
    <row r="39" spans="1:17" s="1" customFormat="1" ht="30.6" customHeight="1" thickBot="1" x14ac:dyDescent="0.4">
      <c r="A39" s="488"/>
      <c r="B39" s="412"/>
      <c r="C39" s="412"/>
      <c r="D39" s="423"/>
      <c r="E39" s="336"/>
      <c r="F39" s="306"/>
      <c r="G39" s="249" t="s">
        <v>161</v>
      </c>
      <c r="H39" s="417" t="s">
        <v>40</v>
      </c>
      <c r="I39" s="419" t="s">
        <v>41</v>
      </c>
      <c r="J39" s="290" t="s">
        <v>224</v>
      </c>
      <c r="K39" s="102" t="s">
        <v>13</v>
      </c>
      <c r="L39" s="23">
        <v>3.5</v>
      </c>
      <c r="M39" s="23">
        <v>4</v>
      </c>
      <c r="N39" s="226">
        <v>4</v>
      </c>
      <c r="O39" s="219" t="s">
        <v>310</v>
      </c>
      <c r="Q39" s="176"/>
    </row>
    <row r="40" spans="1:17" s="1" customFormat="1" ht="25.2" customHeight="1" thickBot="1" x14ac:dyDescent="0.4">
      <c r="A40" s="488"/>
      <c r="B40" s="412"/>
      <c r="C40" s="412"/>
      <c r="D40" s="423"/>
      <c r="E40" s="336"/>
      <c r="F40" s="306"/>
      <c r="G40" s="249"/>
      <c r="H40" s="417"/>
      <c r="I40" s="419"/>
      <c r="J40" s="304"/>
      <c r="K40" s="106" t="s">
        <v>15</v>
      </c>
      <c r="L40" s="41">
        <f>SUM(L39)</f>
        <v>3.5</v>
      </c>
      <c r="M40" s="41">
        <f t="shared" ref="M40:N40" si="2">SUM(M39)</f>
        <v>4</v>
      </c>
      <c r="N40" s="58">
        <f t="shared" si="2"/>
        <v>4</v>
      </c>
      <c r="Q40" s="176"/>
    </row>
    <row r="41" spans="1:17" s="1" customFormat="1" ht="28.2" customHeight="1" thickBot="1" x14ac:dyDescent="0.4">
      <c r="A41" s="488"/>
      <c r="B41" s="412"/>
      <c r="C41" s="412"/>
      <c r="D41" s="423"/>
      <c r="E41" s="336"/>
      <c r="F41" s="306"/>
      <c r="G41" s="249" t="s">
        <v>161</v>
      </c>
      <c r="H41" s="417" t="s">
        <v>43</v>
      </c>
      <c r="I41" s="419" t="s">
        <v>44</v>
      </c>
      <c r="J41" s="290" t="s">
        <v>224</v>
      </c>
      <c r="K41" s="102" t="s">
        <v>13</v>
      </c>
      <c r="L41" s="23">
        <v>8</v>
      </c>
      <c r="M41" s="23">
        <v>10</v>
      </c>
      <c r="N41" s="226">
        <v>10</v>
      </c>
      <c r="O41" s="219" t="s">
        <v>331</v>
      </c>
      <c r="Q41" s="176"/>
    </row>
    <row r="42" spans="1:17" s="1" customFormat="1" ht="25.2" customHeight="1" thickBot="1" x14ac:dyDescent="0.4">
      <c r="A42" s="488"/>
      <c r="B42" s="412"/>
      <c r="C42" s="412"/>
      <c r="D42" s="423"/>
      <c r="E42" s="336"/>
      <c r="F42" s="306"/>
      <c r="G42" s="249"/>
      <c r="H42" s="420"/>
      <c r="I42" s="420"/>
      <c r="J42" s="421"/>
      <c r="K42" s="106" t="s">
        <v>15</v>
      </c>
      <c r="L42" s="41">
        <f>SUM(L41)</f>
        <v>8</v>
      </c>
      <c r="M42" s="41">
        <f t="shared" ref="M42:N42" si="3">SUM(M41)</f>
        <v>10</v>
      </c>
      <c r="N42" s="58">
        <f t="shared" si="3"/>
        <v>10</v>
      </c>
      <c r="Q42" s="176"/>
    </row>
    <row r="43" spans="1:17" s="1" customFormat="1" ht="33.6" customHeight="1" thickBot="1" x14ac:dyDescent="0.4">
      <c r="A43" s="488"/>
      <c r="B43" s="412"/>
      <c r="C43" s="412"/>
      <c r="D43" s="423"/>
      <c r="E43" s="336"/>
      <c r="F43" s="306"/>
      <c r="G43" s="249" t="s">
        <v>161</v>
      </c>
      <c r="H43" s="417" t="s">
        <v>232</v>
      </c>
      <c r="I43" s="259" t="s">
        <v>236</v>
      </c>
      <c r="J43" s="290" t="s">
        <v>224</v>
      </c>
      <c r="K43" s="28" t="s">
        <v>13</v>
      </c>
      <c r="L43" s="30">
        <v>30</v>
      </c>
      <c r="M43" s="25">
        <v>25</v>
      </c>
      <c r="N43" s="232">
        <v>25</v>
      </c>
      <c r="O43" s="216" t="s">
        <v>332</v>
      </c>
      <c r="P43" s="173"/>
      <c r="Q43" s="176"/>
    </row>
    <row r="44" spans="1:17" s="1" customFormat="1" ht="25.2" customHeight="1" thickBot="1" x14ac:dyDescent="0.4">
      <c r="A44" s="488"/>
      <c r="B44" s="412"/>
      <c r="C44" s="412"/>
      <c r="D44" s="423"/>
      <c r="E44" s="336"/>
      <c r="F44" s="306"/>
      <c r="G44" s="249"/>
      <c r="H44" s="418"/>
      <c r="I44" s="418"/>
      <c r="J44" s="361"/>
      <c r="K44" s="104" t="s">
        <v>15</v>
      </c>
      <c r="L44" s="42">
        <f>SUM(L43)</f>
        <v>30</v>
      </c>
      <c r="M44" s="42">
        <f>SUM(M43)</f>
        <v>25</v>
      </c>
      <c r="N44" s="59">
        <f>SUM(N43)</f>
        <v>25</v>
      </c>
      <c r="Q44" s="176"/>
    </row>
    <row r="45" spans="1:17" s="1" customFormat="1" ht="25.2" customHeight="1" thickBot="1" x14ac:dyDescent="0.4">
      <c r="A45" s="489"/>
      <c r="B45" s="413"/>
      <c r="C45" s="413"/>
      <c r="D45" s="424"/>
      <c r="E45" s="292"/>
      <c r="F45" s="335"/>
      <c r="G45" s="250"/>
      <c r="H45" s="414" t="s">
        <v>17</v>
      </c>
      <c r="I45" s="415"/>
      <c r="J45" s="415"/>
      <c r="K45" s="416"/>
      <c r="L45" s="60">
        <f>SUM(L36+L38+L40+L42+L44)</f>
        <v>53.2</v>
      </c>
      <c r="M45" s="60">
        <f>SUM(M36+M38+M40+M42+M44)</f>
        <v>54.7</v>
      </c>
      <c r="N45" s="61">
        <f>SUM(N36+N38+N40+N42+N44)</f>
        <v>54.7</v>
      </c>
      <c r="Q45" s="176"/>
    </row>
    <row r="46" spans="1:17" s="1" customFormat="1" ht="25.2" customHeight="1" x14ac:dyDescent="0.35">
      <c r="A46" s="426">
        <v>7</v>
      </c>
      <c r="B46" s="429">
        <v>1</v>
      </c>
      <c r="C46" s="429">
        <v>2</v>
      </c>
      <c r="D46" s="481">
        <v>4</v>
      </c>
      <c r="E46" s="378">
        <v>4</v>
      </c>
      <c r="F46" s="484" t="s">
        <v>229</v>
      </c>
      <c r="G46" s="249" t="s">
        <v>227</v>
      </c>
      <c r="H46" s="441" t="s">
        <v>228</v>
      </c>
      <c r="I46" s="259" t="s">
        <v>229</v>
      </c>
      <c r="J46" s="290" t="s">
        <v>12</v>
      </c>
      <c r="K46" s="280" t="s">
        <v>13</v>
      </c>
      <c r="L46" s="285">
        <v>10</v>
      </c>
      <c r="M46" s="286">
        <v>40</v>
      </c>
      <c r="N46" s="288">
        <v>30</v>
      </c>
      <c r="O46" s="497" t="s">
        <v>322</v>
      </c>
      <c r="Q46" s="176"/>
    </row>
    <row r="47" spans="1:17" s="1" customFormat="1" ht="58.2" customHeight="1" thickBot="1" x14ac:dyDescent="0.4">
      <c r="A47" s="477"/>
      <c r="B47" s="479"/>
      <c r="C47" s="479"/>
      <c r="D47" s="482"/>
      <c r="E47" s="378"/>
      <c r="F47" s="485"/>
      <c r="G47" s="249"/>
      <c r="H47" s="441"/>
      <c r="I47" s="259"/>
      <c r="J47" s="290"/>
      <c r="K47" s="281"/>
      <c r="L47" s="263"/>
      <c r="M47" s="287"/>
      <c r="N47" s="289"/>
      <c r="O47" s="499"/>
      <c r="Q47" s="176"/>
    </row>
    <row r="48" spans="1:17" s="1" customFormat="1" ht="25.2" customHeight="1" thickBot="1" x14ac:dyDescent="0.4">
      <c r="A48" s="477"/>
      <c r="B48" s="479"/>
      <c r="C48" s="479"/>
      <c r="D48" s="482"/>
      <c r="E48" s="378"/>
      <c r="F48" s="485"/>
      <c r="G48" s="249"/>
      <c r="H48" s="442"/>
      <c r="I48" s="260"/>
      <c r="J48" s="277"/>
      <c r="K48" s="104" t="s">
        <v>15</v>
      </c>
      <c r="L48" s="54">
        <f>SUM(L46)</f>
        <v>10</v>
      </c>
      <c r="M48" s="54">
        <f>M46</f>
        <v>40</v>
      </c>
      <c r="N48" s="55">
        <f>N46</f>
        <v>30</v>
      </c>
      <c r="Q48" s="176"/>
    </row>
    <row r="49" spans="1:113" s="1" customFormat="1" ht="34.799999999999997" customHeight="1" thickBot="1" x14ac:dyDescent="0.4">
      <c r="A49" s="478"/>
      <c r="B49" s="480"/>
      <c r="C49" s="480"/>
      <c r="D49" s="483"/>
      <c r="E49" s="378"/>
      <c r="F49" s="486"/>
      <c r="G49" s="250"/>
      <c r="H49" s="338" t="s">
        <v>17</v>
      </c>
      <c r="I49" s="339"/>
      <c r="J49" s="339"/>
      <c r="K49" s="340"/>
      <c r="L49" s="147">
        <f>SUM(L48)</f>
        <v>10</v>
      </c>
      <c r="M49" s="147">
        <f>M48</f>
        <v>40</v>
      </c>
      <c r="N49" s="148">
        <f>N48</f>
        <v>30</v>
      </c>
      <c r="Q49" s="176"/>
    </row>
    <row r="50" spans="1:113" s="1" customFormat="1" ht="25.2" customHeight="1" thickBot="1" x14ac:dyDescent="0.4">
      <c r="A50" s="75">
        <v>7</v>
      </c>
      <c r="B50" s="8">
        <v>1</v>
      </c>
      <c r="C50" s="8">
        <v>2</v>
      </c>
      <c r="D50" s="26">
        <v>4</v>
      </c>
      <c r="E50" s="251" t="s">
        <v>18</v>
      </c>
      <c r="F50" s="252"/>
      <c r="G50" s="252"/>
      <c r="H50" s="253"/>
      <c r="I50" s="253"/>
      <c r="J50" s="253"/>
      <c r="K50" s="253"/>
      <c r="L50" s="132">
        <f>L27+L34+L45+L49</f>
        <v>143</v>
      </c>
      <c r="M50" s="133">
        <f>M27+M34+M45+M49</f>
        <v>144.69999999999999</v>
      </c>
      <c r="N50" s="134">
        <f>N27+N34+N45+N49</f>
        <v>146.69999999999999</v>
      </c>
      <c r="Q50" s="176"/>
    </row>
    <row r="51" spans="1:113" s="1" customFormat="1" ht="25.2" customHeight="1" thickBot="1" x14ac:dyDescent="0.4">
      <c r="A51" s="75">
        <v>7</v>
      </c>
      <c r="B51" s="9">
        <v>1</v>
      </c>
      <c r="C51" s="9">
        <v>2</v>
      </c>
      <c r="D51" s="10"/>
      <c r="E51" s="270" t="s">
        <v>46</v>
      </c>
      <c r="F51" s="270"/>
      <c r="G51" s="270"/>
      <c r="H51" s="270"/>
      <c r="I51" s="270"/>
      <c r="J51" s="270"/>
      <c r="K51" s="271"/>
      <c r="L51" s="149">
        <f>SUM(L50)</f>
        <v>143</v>
      </c>
      <c r="M51" s="150">
        <f>SUM(M50)</f>
        <v>144.69999999999999</v>
      </c>
      <c r="N51" s="151">
        <f>SUM(N50)</f>
        <v>146.69999999999999</v>
      </c>
      <c r="Q51" s="176"/>
    </row>
    <row r="52" spans="1:113" s="1" customFormat="1" ht="25.2" customHeight="1" x14ac:dyDescent="0.35">
      <c r="A52" s="75">
        <v>7</v>
      </c>
      <c r="B52" s="8">
        <v>1</v>
      </c>
      <c r="C52" s="8">
        <v>3</v>
      </c>
      <c r="D52" s="10"/>
      <c r="E52" s="9" t="s">
        <v>9</v>
      </c>
      <c r="F52" s="254" t="s">
        <v>47</v>
      </c>
      <c r="G52" s="254"/>
      <c r="H52" s="254"/>
      <c r="I52" s="254"/>
      <c r="J52" s="254"/>
      <c r="K52" s="254"/>
      <c r="L52" s="255"/>
      <c r="M52" s="255"/>
      <c r="N52" s="256"/>
      <c r="Q52" s="176"/>
    </row>
    <row r="53" spans="1:113" s="1" customFormat="1" ht="25.2" customHeight="1" x14ac:dyDescent="0.35">
      <c r="A53" s="76">
        <v>7</v>
      </c>
      <c r="B53" s="11">
        <v>1</v>
      </c>
      <c r="C53" s="11">
        <v>3</v>
      </c>
      <c r="D53" s="12">
        <v>1</v>
      </c>
      <c r="E53" s="37"/>
      <c r="F53" s="266" t="s">
        <v>48</v>
      </c>
      <c r="G53" s="267"/>
      <c r="H53" s="268"/>
      <c r="I53" s="268"/>
      <c r="J53" s="268"/>
      <c r="K53" s="268"/>
      <c r="L53" s="268"/>
      <c r="M53" s="268"/>
      <c r="N53" s="269"/>
      <c r="Q53" s="176"/>
    </row>
    <row r="54" spans="1:113" s="1" customFormat="1" ht="55.2" customHeight="1" thickBot="1" x14ac:dyDescent="0.4">
      <c r="A54" s="487">
        <v>7</v>
      </c>
      <c r="B54" s="411">
        <v>1</v>
      </c>
      <c r="C54" s="411">
        <v>3</v>
      </c>
      <c r="D54" s="422">
        <v>1</v>
      </c>
      <c r="E54" s="476">
        <v>1</v>
      </c>
      <c r="F54" s="305" t="s">
        <v>225</v>
      </c>
      <c r="G54" s="500" t="s">
        <v>226</v>
      </c>
      <c r="H54" s="476" t="s">
        <v>342</v>
      </c>
      <c r="I54" s="305" t="s">
        <v>225</v>
      </c>
      <c r="J54" s="291" t="s">
        <v>12</v>
      </c>
      <c r="K54" s="18" t="s">
        <v>13</v>
      </c>
      <c r="L54" s="32">
        <v>40</v>
      </c>
      <c r="M54" s="32">
        <v>40</v>
      </c>
      <c r="N54" s="233">
        <v>40</v>
      </c>
      <c r="O54" s="219" t="s">
        <v>324</v>
      </c>
      <c r="Q54" s="176"/>
    </row>
    <row r="55" spans="1:113" s="1" customFormat="1" ht="43.2" customHeight="1" thickBot="1" x14ac:dyDescent="0.4">
      <c r="A55" s="489"/>
      <c r="B55" s="413"/>
      <c r="C55" s="413"/>
      <c r="D55" s="424"/>
      <c r="E55" s="461"/>
      <c r="F55" s="335"/>
      <c r="G55" s="501"/>
      <c r="H55" s="461"/>
      <c r="I55" s="335"/>
      <c r="J55" s="292"/>
      <c r="K55" s="43" t="s">
        <v>15</v>
      </c>
      <c r="L55" s="41">
        <f>SUM(L54)</f>
        <v>40</v>
      </c>
      <c r="M55" s="41">
        <f t="shared" ref="M55:N57" si="4">SUM(M54)</f>
        <v>40</v>
      </c>
      <c r="N55" s="58">
        <f t="shared" si="4"/>
        <v>40</v>
      </c>
      <c r="Q55" s="176"/>
    </row>
    <row r="56" spans="1:113" s="1" customFormat="1" ht="25.2" customHeight="1" thickBot="1" x14ac:dyDescent="0.4">
      <c r="A56" s="426">
        <v>7</v>
      </c>
      <c r="B56" s="515">
        <v>1</v>
      </c>
      <c r="C56" s="515">
        <v>3</v>
      </c>
      <c r="D56" s="481">
        <v>1</v>
      </c>
      <c r="E56" s="518">
        <v>2</v>
      </c>
      <c r="F56" s="335" t="s">
        <v>82</v>
      </c>
      <c r="G56" s="257" t="s">
        <v>169</v>
      </c>
      <c r="H56" s="281" t="s">
        <v>49</v>
      </c>
      <c r="I56" s="334" t="s">
        <v>50</v>
      </c>
      <c r="J56" s="277" t="s">
        <v>224</v>
      </c>
      <c r="K56" s="142" t="s">
        <v>13</v>
      </c>
      <c r="L56" s="19">
        <v>0</v>
      </c>
      <c r="M56" s="146">
        <v>0</v>
      </c>
      <c r="N56" s="234">
        <v>0</v>
      </c>
      <c r="Q56" s="176"/>
    </row>
    <row r="57" spans="1:113" s="1" customFormat="1" ht="21.6" customHeight="1" thickBot="1" x14ac:dyDescent="0.4">
      <c r="A57" s="477"/>
      <c r="B57" s="516"/>
      <c r="C57" s="516"/>
      <c r="D57" s="482"/>
      <c r="E57" s="313"/>
      <c r="F57" s="378"/>
      <c r="G57" s="258"/>
      <c r="H57" s="349"/>
      <c r="I57" s="301"/>
      <c r="J57" s="279"/>
      <c r="K57" s="43" t="s">
        <v>15</v>
      </c>
      <c r="L57" s="41">
        <f>SUM(L56)</f>
        <v>0</v>
      </c>
      <c r="M57" s="41">
        <f t="shared" si="4"/>
        <v>0</v>
      </c>
      <c r="N57" s="58">
        <f t="shared" si="4"/>
        <v>0</v>
      </c>
      <c r="Q57" s="176"/>
    </row>
    <row r="58" spans="1:113" s="174" customFormat="1" ht="42" customHeight="1" thickBot="1" x14ac:dyDescent="0.4">
      <c r="A58" s="477"/>
      <c r="B58" s="516"/>
      <c r="C58" s="516"/>
      <c r="D58" s="482"/>
      <c r="E58" s="313"/>
      <c r="F58" s="378"/>
      <c r="G58" s="258"/>
      <c r="H58" s="377" t="s">
        <v>51</v>
      </c>
      <c r="I58" s="378" t="s">
        <v>180</v>
      </c>
      <c r="J58" s="249" t="s">
        <v>12</v>
      </c>
      <c r="K58" s="24" t="s">
        <v>13</v>
      </c>
      <c r="L58" s="204">
        <v>5</v>
      </c>
      <c r="M58" s="23">
        <v>5</v>
      </c>
      <c r="N58" s="226">
        <v>0</v>
      </c>
      <c r="O58" s="220" t="s">
        <v>323</v>
      </c>
      <c r="P58" s="1"/>
      <c r="Q58" s="176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</row>
    <row r="59" spans="1:113" s="1" customFormat="1" ht="33" customHeight="1" thickBot="1" x14ac:dyDescent="0.4">
      <c r="A59" s="477"/>
      <c r="B59" s="516"/>
      <c r="C59" s="516"/>
      <c r="D59" s="482"/>
      <c r="E59" s="313"/>
      <c r="F59" s="378"/>
      <c r="G59" s="258"/>
      <c r="H59" s="291"/>
      <c r="I59" s="305"/>
      <c r="J59" s="257"/>
      <c r="K59" s="155" t="s">
        <v>15</v>
      </c>
      <c r="L59" s="41">
        <f>SUM(L58)</f>
        <v>5</v>
      </c>
      <c r="M59" s="41">
        <f t="shared" ref="M59:N59" si="5">SUM(M58)</f>
        <v>5</v>
      </c>
      <c r="N59" s="58">
        <f t="shared" si="5"/>
        <v>0</v>
      </c>
      <c r="Q59" s="176"/>
    </row>
    <row r="60" spans="1:113" s="1" customFormat="1" ht="25.2" customHeight="1" thickBot="1" x14ac:dyDescent="0.4">
      <c r="A60" s="478"/>
      <c r="B60" s="517"/>
      <c r="C60" s="517"/>
      <c r="D60" s="482"/>
      <c r="E60" s="313"/>
      <c r="F60" s="305"/>
      <c r="G60" s="258"/>
      <c r="H60" s="308" t="s">
        <v>17</v>
      </c>
      <c r="I60" s="308"/>
      <c r="J60" s="308"/>
      <c r="K60" s="308"/>
      <c r="L60" s="154">
        <f>L57+L59+L55</f>
        <v>45</v>
      </c>
      <c r="M60" s="145">
        <f>M57+M59+M55</f>
        <v>45</v>
      </c>
      <c r="N60" s="235">
        <f>N57+N59+N55</f>
        <v>40</v>
      </c>
      <c r="Q60" s="176"/>
    </row>
    <row r="61" spans="1:113" s="1" customFormat="1" ht="25.2" customHeight="1" thickBot="1" x14ac:dyDescent="0.4">
      <c r="A61" s="81">
        <v>7</v>
      </c>
      <c r="B61" s="17">
        <v>1</v>
      </c>
      <c r="C61" s="17">
        <v>2</v>
      </c>
      <c r="D61" s="37">
        <v>1</v>
      </c>
      <c r="E61" s="143"/>
      <c r="F61" s="307" t="s">
        <v>18</v>
      </c>
      <c r="G61" s="307"/>
      <c r="H61" s="307"/>
      <c r="I61" s="307"/>
      <c r="J61" s="307"/>
      <c r="K61" s="307"/>
      <c r="L61" s="153">
        <f>SUM(L60)</f>
        <v>45</v>
      </c>
      <c r="M61" s="144">
        <f t="shared" ref="M61:N61" si="6">SUM(M60)</f>
        <v>45</v>
      </c>
      <c r="N61" s="236">
        <f t="shared" si="6"/>
        <v>40</v>
      </c>
      <c r="Q61" s="176"/>
    </row>
    <row r="62" spans="1:113" s="175" customFormat="1" ht="25.2" customHeight="1" x14ac:dyDescent="0.35">
      <c r="A62" s="75">
        <v>7</v>
      </c>
      <c r="B62" s="8">
        <v>1</v>
      </c>
      <c r="C62" s="8">
        <v>3</v>
      </c>
      <c r="D62" s="37">
        <v>2</v>
      </c>
      <c r="E62" s="39"/>
      <c r="F62" s="405" t="s">
        <v>176</v>
      </c>
      <c r="G62" s="405"/>
      <c r="H62" s="406"/>
      <c r="I62" s="406"/>
      <c r="J62" s="406"/>
      <c r="K62" s="406"/>
      <c r="L62" s="406"/>
      <c r="M62" s="406"/>
      <c r="N62" s="407"/>
      <c r="O62" s="1"/>
      <c r="P62" s="1"/>
      <c r="Q62" s="176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</row>
    <row r="63" spans="1:113" s="1" customFormat="1" ht="18.600000000000001" customHeight="1" x14ac:dyDescent="0.35">
      <c r="A63" s="402">
        <v>7</v>
      </c>
      <c r="B63" s="403">
        <v>1</v>
      </c>
      <c r="C63" s="403">
        <v>3</v>
      </c>
      <c r="D63" s="404">
        <v>2</v>
      </c>
      <c r="E63" s="377">
        <v>1</v>
      </c>
      <c r="F63" s="408" t="s">
        <v>83</v>
      </c>
      <c r="G63" s="349" t="s">
        <v>170</v>
      </c>
      <c r="H63" s="309" t="s">
        <v>52</v>
      </c>
      <c r="I63" s="313" t="s">
        <v>223</v>
      </c>
      <c r="J63" s="274" t="s">
        <v>53</v>
      </c>
      <c r="K63" s="62" t="s">
        <v>13</v>
      </c>
      <c r="L63" s="27">
        <v>0</v>
      </c>
      <c r="M63" s="25">
        <v>0</v>
      </c>
      <c r="N63" s="232">
        <v>0</v>
      </c>
      <c r="O63" s="242" t="s">
        <v>321</v>
      </c>
      <c r="Q63" s="176"/>
    </row>
    <row r="64" spans="1:113" s="1" customFormat="1" ht="19.2" customHeight="1" x14ac:dyDescent="0.35">
      <c r="A64" s="402"/>
      <c r="B64" s="403"/>
      <c r="C64" s="403"/>
      <c r="D64" s="404"/>
      <c r="E64" s="377"/>
      <c r="F64" s="306"/>
      <c r="G64" s="280"/>
      <c r="H64" s="310"/>
      <c r="I64" s="306"/>
      <c r="J64" s="249"/>
      <c r="K64" s="63" t="s">
        <v>14</v>
      </c>
      <c r="L64" s="27">
        <v>0</v>
      </c>
      <c r="M64" s="25">
        <v>0</v>
      </c>
      <c r="N64" s="232">
        <v>0</v>
      </c>
      <c r="O64" s="242"/>
      <c r="Q64" s="176"/>
    </row>
    <row r="65" spans="1:113" s="1" customFormat="1" ht="21.6" customHeight="1" thickBot="1" x14ac:dyDescent="0.4">
      <c r="A65" s="402"/>
      <c r="B65" s="403"/>
      <c r="C65" s="403"/>
      <c r="D65" s="404"/>
      <c r="E65" s="377"/>
      <c r="F65" s="306"/>
      <c r="G65" s="280"/>
      <c r="H65" s="311"/>
      <c r="I65" s="311"/>
      <c r="J65" s="275"/>
      <c r="K65" s="64" t="s">
        <v>54</v>
      </c>
      <c r="L65" s="27">
        <v>0</v>
      </c>
      <c r="M65" s="25">
        <v>0</v>
      </c>
      <c r="N65" s="232">
        <v>0</v>
      </c>
      <c r="O65" s="242"/>
      <c r="Q65" s="176"/>
    </row>
    <row r="66" spans="1:113" s="1" customFormat="1" ht="19.8" customHeight="1" thickBot="1" x14ac:dyDescent="0.4">
      <c r="A66" s="402"/>
      <c r="B66" s="403"/>
      <c r="C66" s="403"/>
      <c r="D66" s="404"/>
      <c r="E66" s="377"/>
      <c r="F66" s="306"/>
      <c r="G66" s="280"/>
      <c r="H66" s="312"/>
      <c r="I66" s="312"/>
      <c r="J66" s="276"/>
      <c r="K66" s="43" t="s">
        <v>15</v>
      </c>
      <c r="L66" s="41">
        <f>SUM(L63:L65)</f>
        <v>0</v>
      </c>
      <c r="M66" s="41">
        <f t="shared" ref="M66:N66" si="7">SUM(M63:M65)</f>
        <v>0</v>
      </c>
      <c r="N66" s="58">
        <f t="shared" si="7"/>
        <v>0</v>
      </c>
      <c r="Q66" s="176"/>
    </row>
    <row r="67" spans="1:113" s="1" customFormat="1" ht="25.2" customHeight="1" x14ac:dyDescent="0.35">
      <c r="A67" s="402"/>
      <c r="B67" s="403"/>
      <c r="C67" s="403"/>
      <c r="D67" s="404"/>
      <c r="E67" s="377"/>
      <c r="F67" s="409"/>
      <c r="G67" s="350" t="s">
        <v>170</v>
      </c>
      <c r="H67" s="361" t="s">
        <v>55</v>
      </c>
      <c r="I67" s="361" t="s">
        <v>222</v>
      </c>
      <c r="J67" s="364" t="s">
        <v>53</v>
      </c>
      <c r="K67" s="28" t="s">
        <v>13</v>
      </c>
      <c r="L67" s="27">
        <v>0</v>
      </c>
      <c r="M67" s="25">
        <v>0</v>
      </c>
      <c r="N67" s="232">
        <v>0</v>
      </c>
      <c r="O67" s="242" t="s">
        <v>321</v>
      </c>
      <c r="Q67" s="176"/>
    </row>
    <row r="68" spans="1:113" s="1" customFormat="1" ht="25.2" customHeight="1" x14ac:dyDescent="0.35">
      <c r="A68" s="402"/>
      <c r="B68" s="403"/>
      <c r="C68" s="403"/>
      <c r="D68" s="404"/>
      <c r="E68" s="377"/>
      <c r="F68" s="409"/>
      <c r="G68" s="350"/>
      <c r="H68" s="362"/>
      <c r="I68" s="362"/>
      <c r="J68" s="336"/>
      <c r="K68" s="29" t="s">
        <v>14</v>
      </c>
      <c r="L68" s="27">
        <v>0</v>
      </c>
      <c r="M68" s="25">
        <v>0</v>
      </c>
      <c r="N68" s="232">
        <v>0</v>
      </c>
      <c r="O68" s="242"/>
      <c r="Q68" s="176"/>
    </row>
    <row r="69" spans="1:113" s="1" customFormat="1" ht="25.2" customHeight="1" thickBot="1" x14ac:dyDescent="0.4">
      <c r="A69" s="402"/>
      <c r="B69" s="403"/>
      <c r="C69" s="403"/>
      <c r="D69" s="404"/>
      <c r="E69" s="377"/>
      <c r="F69" s="409"/>
      <c r="G69" s="350"/>
      <c r="H69" s="362"/>
      <c r="I69" s="362"/>
      <c r="J69" s="352"/>
      <c r="K69" s="15" t="s">
        <v>54</v>
      </c>
      <c r="L69" s="27">
        <v>0</v>
      </c>
      <c r="M69" s="25">
        <v>0</v>
      </c>
      <c r="N69" s="232">
        <v>0</v>
      </c>
      <c r="O69" s="242"/>
      <c r="Q69" s="176"/>
    </row>
    <row r="70" spans="1:113" s="1" customFormat="1" ht="25.2" customHeight="1" thickBot="1" x14ac:dyDescent="0.4">
      <c r="A70" s="402"/>
      <c r="B70" s="403"/>
      <c r="C70" s="403"/>
      <c r="D70" s="404"/>
      <c r="E70" s="377"/>
      <c r="F70" s="409"/>
      <c r="G70" s="350"/>
      <c r="H70" s="363"/>
      <c r="I70" s="363"/>
      <c r="J70" s="365"/>
      <c r="K70" s="106" t="s">
        <v>15</v>
      </c>
      <c r="L70" s="139">
        <f>SUM(L67:L69)</f>
        <v>0</v>
      </c>
      <c r="M70" s="139">
        <f>SUM(M67:M69)</f>
        <v>0</v>
      </c>
      <c r="N70" s="140">
        <f>SUM(N67:N69)</f>
        <v>0</v>
      </c>
      <c r="Q70" s="176"/>
    </row>
    <row r="71" spans="1:113" s="1" customFormat="1" ht="25.2" customHeight="1" x14ac:dyDescent="0.35">
      <c r="A71" s="402"/>
      <c r="B71" s="403"/>
      <c r="C71" s="403"/>
      <c r="D71" s="404"/>
      <c r="E71" s="377"/>
      <c r="F71" s="409"/>
      <c r="G71" s="246" t="s">
        <v>170</v>
      </c>
      <c r="H71" s="361" t="s">
        <v>56</v>
      </c>
      <c r="I71" s="260" t="s">
        <v>219</v>
      </c>
      <c r="J71" s="277" t="s">
        <v>12</v>
      </c>
      <c r="K71" s="46" t="s">
        <v>13</v>
      </c>
      <c r="L71" s="138">
        <v>95.2</v>
      </c>
      <c r="M71" s="138">
        <v>60</v>
      </c>
      <c r="N71" s="237">
        <v>0</v>
      </c>
      <c r="O71" s="497" t="s">
        <v>309</v>
      </c>
      <c r="Q71" s="191">
        <v>50</v>
      </c>
    </row>
    <row r="72" spans="1:113" s="1" customFormat="1" ht="25.2" customHeight="1" x14ac:dyDescent="0.35">
      <c r="A72" s="402"/>
      <c r="B72" s="403"/>
      <c r="C72" s="403"/>
      <c r="D72" s="404"/>
      <c r="E72" s="377"/>
      <c r="F72" s="409"/>
      <c r="G72" s="247"/>
      <c r="H72" s="362"/>
      <c r="I72" s="366"/>
      <c r="J72" s="278"/>
      <c r="K72" s="16" t="s">
        <v>14</v>
      </c>
      <c r="L72" s="152">
        <v>19.100000000000001</v>
      </c>
      <c r="M72" s="152">
        <v>36.200000000000003</v>
      </c>
      <c r="N72" s="230">
        <v>48</v>
      </c>
      <c r="O72" s="498"/>
      <c r="Q72" s="176"/>
    </row>
    <row r="73" spans="1:113" s="1" customFormat="1" ht="69.599999999999994" customHeight="1" thickBot="1" x14ac:dyDescent="0.4">
      <c r="A73" s="402"/>
      <c r="B73" s="403"/>
      <c r="C73" s="403"/>
      <c r="D73" s="404"/>
      <c r="E73" s="377"/>
      <c r="F73" s="409"/>
      <c r="G73" s="247"/>
      <c r="H73" s="362"/>
      <c r="I73" s="366"/>
      <c r="J73" s="278"/>
      <c r="K73" s="14" t="s">
        <v>174</v>
      </c>
      <c r="L73" s="32">
        <v>0</v>
      </c>
      <c r="M73" s="32">
        <v>0</v>
      </c>
      <c r="N73" s="233">
        <v>0</v>
      </c>
      <c r="O73" s="499"/>
      <c r="Q73" s="176"/>
    </row>
    <row r="74" spans="1:113" s="1" customFormat="1" ht="25.2" customHeight="1" thickBot="1" x14ac:dyDescent="0.4">
      <c r="A74" s="402"/>
      <c r="B74" s="403"/>
      <c r="C74" s="403"/>
      <c r="D74" s="404"/>
      <c r="E74" s="377"/>
      <c r="F74" s="409"/>
      <c r="G74" s="248"/>
      <c r="H74" s="363"/>
      <c r="I74" s="367"/>
      <c r="J74" s="279"/>
      <c r="K74" s="106" t="s">
        <v>15</v>
      </c>
      <c r="L74" s="139">
        <f>SUM(L71:L73)</f>
        <v>114.30000000000001</v>
      </c>
      <c r="M74" s="139">
        <f>SUM(M71:M73)</f>
        <v>96.2</v>
      </c>
      <c r="N74" s="140">
        <f>SUM(N71:N73)</f>
        <v>48</v>
      </c>
      <c r="Q74" s="176"/>
    </row>
    <row r="75" spans="1:113" s="1" customFormat="1" ht="21" customHeight="1" x14ac:dyDescent="0.35">
      <c r="A75" s="402"/>
      <c r="B75" s="403"/>
      <c r="C75" s="403"/>
      <c r="D75" s="404"/>
      <c r="E75" s="377"/>
      <c r="F75" s="409"/>
      <c r="G75" s="350" t="s">
        <v>170</v>
      </c>
      <c r="H75" s="357" t="s">
        <v>57</v>
      </c>
      <c r="I75" s="359" t="s">
        <v>177</v>
      </c>
      <c r="J75" s="277" t="s">
        <v>224</v>
      </c>
      <c r="K75" s="28" t="s">
        <v>13</v>
      </c>
      <c r="L75" s="30">
        <v>19.2</v>
      </c>
      <c r="M75" s="30">
        <v>44.6</v>
      </c>
      <c r="N75" s="238">
        <v>0</v>
      </c>
      <c r="O75" s="221"/>
      <c r="P75" s="203"/>
      <c r="Q75" s="200"/>
    </row>
    <row r="76" spans="1:113" s="1" customFormat="1" ht="108" customHeight="1" thickBot="1" x14ac:dyDescent="0.4">
      <c r="A76" s="402"/>
      <c r="B76" s="403"/>
      <c r="C76" s="403"/>
      <c r="D76" s="404"/>
      <c r="E76" s="377"/>
      <c r="F76" s="409"/>
      <c r="G76" s="379"/>
      <c r="H76" s="358"/>
      <c r="I76" s="360"/>
      <c r="J76" s="278"/>
      <c r="K76" s="162" t="s">
        <v>15</v>
      </c>
      <c r="L76" s="198">
        <f>SUM(L75:L75)</f>
        <v>19.2</v>
      </c>
      <c r="M76" s="198">
        <f>SUM(M75:M75)</f>
        <v>44.6</v>
      </c>
      <c r="N76" s="199">
        <f>SUM(N75:N75)</f>
        <v>0</v>
      </c>
      <c r="Q76" s="176"/>
    </row>
    <row r="77" spans="1:113" s="1" customFormat="1" ht="114" customHeight="1" x14ac:dyDescent="0.35">
      <c r="A77" s="402"/>
      <c r="B77" s="403"/>
      <c r="C77" s="403"/>
      <c r="D77" s="404"/>
      <c r="E77" s="377"/>
      <c r="F77" s="409"/>
      <c r="G77" s="111" t="s">
        <v>170</v>
      </c>
      <c r="H77" s="107" t="s">
        <v>178</v>
      </c>
      <c r="I77" s="181" t="s">
        <v>221</v>
      </c>
      <c r="J77" s="103" t="s">
        <v>12</v>
      </c>
      <c r="K77" s="113" t="s">
        <v>13</v>
      </c>
      <c r="L77" s="30">
        <v>0</v>
      </c>
      <c r="M77" s="30">
        <v>0</v>
      </c>
      <c r="N77" s="238">
        <v>0</v>
      </c>
      <c r="O77" s="214" t="s">
        <v>321</v>
      </c>
      <c r="Q77" s="176"/>
    </row>
    <row r="78" spans="1:113" s="176" customFormat="1" ht="58.95" customHeight="1" thickBot="1" x14ac:dyDescent="0.4">
      <c r="A78" s="402"/>
      <c r="B78" s="403"/>
      <c r="C78" s="403"/>
      <c r="D78" s="404"/>
      <c r="E78" s="377"/>
      <c r="F78" s="409"/>
      <c r="G78" s="246" t="s">
        <v>170</v>
      </c>
      <c r="H78" s="361" t="s">
        <v>182</v>
      </c>
      <c r="I78" s="359" t="s">
        <v>220</v>
      </c>
      <c r="J78" s="493" t="s">
        <v>12</v>
      </c>
      <c r="K78" s="112" t="s">
        <v>13</v>
      </c>
      <c r="L78" s="141">
        <v>0</v>
      </c>
      <c r="M78" s="141">
        <v>0</v>
      </c>
      <c r="N78" s="239">
        <v>0</v>
      </c>
      <c r="O78" s="214" t="s">
        <v>321</v>
      </c>
      <c r="P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</row>
    <row r="79" spans="1:113" s="1" customFormat="1" ht="39.6" customHeight="1" thickBot="1" x14ac:dyDescent="0.4">
      <c r="A79" s="402"/>
      <c r="B79" s="403"/>
      <c r="C79" s="403"/>
      <c r="D79" s="404"/>
      <c r="E79" s="377"/>
      <c r="F79" s="409"/>
      <c r="G79" s="247"/>
      <c r="H79" s="503"/>
      <c r="I79" s="503"/>
      <c r="J79" s="504"/>
      <c r="K79" s="106" t="s">
        <v>15</v>
      </c>
      <c r="L79" s="139">
        <f>SUM(L77:L78)</f>
        <v>0</v>
      </c>
      <c r="M79" s="139">
        <f t="shared" ref="M79:N79" si="8">SUM(M77:M78)</f>
        <v>0</v>
      </c>
      <c r="N79" s="140">
        <f t="shared" si="8"/>
        <v>0</v>
      </c>
      <c r="Q79" s="176"/>
    </row>
    <row r="80" spans="1:113" s="1" customFormat="1" ht="25.2" customHeight="1" thickBot="1" x14ac:dyDescent="0.4">
      <c r="A80" s="402"/>
      <c r="B80" s="403"/>
      <c r="C80" s="403"/>
      <c r="D80" s="404"/>
      <c r="E80" s="377"/>
      <c r="F80" s="410"/>
      <c r="G80" s="248"/>
      <c r="H80" s="353" t="s">
        <v>17</v>
      </c>
      <c r="I80" s="353"/>
      <c r="J80" s="353"/>
      <c r="K80" s="354"/>
      <c r="L80" s="89">
        <f>SUM(L66+L70+L74+L76+L79)</f>
        <v>133.5</v>
      </c>
      <c r="M80" s="90">
        <f>SUM(M66+M70+M74+M76+M79)</f>
        <v>140.80000000000001</v>
      </c>
      <c r="N80" s="91">
        <f>SUM(N66+N70+N74+N76+N79)</f>
        <v>48</v>
      </c>
      <c r="Q80" s="176"/>
    </row>
    <row r="81" spans="1:17" s="1" customFormat="1" ht="39" customHeight="1" thickBot="1" x14ac:dyDescent="0.4">
      <c r="A81" s="507">
        <v>7</v>
      </c>
      <c r="B81" s="510">
        <v>1</v>
      </c>
      <c r="C81" s="510">
        <v>3</v>
      </c>
      <c r="D81" s="512">
        <v>2</v>
      </c>
      <c r="E81" s="514">
        <v>2</v>
      </c>
      <c r="F81" s="305" t="s">
        <v>84</v>
      </c>
      <c r="G81" s="249" t="s">
        <v>171</v>
      </c>
      <c r="H81" s="309" t="s">
        <v>58</v>
      </c>
      <c r="I81" s="306" t="s">
        <v>59</v>
      </c>
      <c r="J81" s="336" t="s">
        <v>12</v>
      </c>
      <c r="K81" s="65" t="s">
        <v>13</v>
      </c>
      <c r="L81" s="23">
        <v>32.5</v>
      </c>
      <c r="M81" s="23">
        <v>20</v>
      </c>
      <c r="N81" s="226">
        <v>20</v>
      </c>
      <c r="O81" s="219" t="s">
        <v>327</v>
      </c>
      <c r="Q81" s="176"/>
    </row>
    <row r="82" spans="1:17" s="1" customFormat="1" ht="25.2" customHeight="1" thickBot="1" x14ac:dyDescent="0.4">
      <c r="A82" s="508"/>
      <c r="B82" s="511"/>
      <c r="C82" s="511"/>
      <c r="D82" s="513"/>
      <c r="E82" s="364"/>
      <c r="F82" s="306"/>
      <c r="G82" s="249"/>
      <c r="H82" s="355"/>
      <c r="I82" s="312"/>
      <c r="J82" s="356"/>
      <c r="K82" s="43" t="s">
        <v>15</v>
      </c>
      <c r="L82" s="41">
        <f>SUM(L81)</f>
        <v>32.5</v>
      </c>
      <c r="M82" s="41">
        <f t="shared" ref="M82:N82" si="9">SUM(M81)</f>
        <v>20</v>
      </c>
      <c r="N82" s="58">
        <f t="shared" si="9"/>
        <v>20</v>
      </c>
      <c r="Q82" s="176"/>
    </row>
    <row r="83" spans="1:17" s="1" customFormat="1" ht="14.4" customHeight="1" x14ac:dyDescent="0.35">
      <c r="A83" s="508"/>
      <c r="B83" s="511"/>
      <c r="C83" s="511"/>
      <c r="D83" s="513"/>
      <c r="E83" s="364"/>
      <c r="F83" s="306"/>
      <c r="G83" s="249" t="s">
        <v>171</v>
      </c>
      <c r="H83" s="505" t="s">
        <v>61</v>
      </c>
      <c r="I83" s="506" t="s">
        <v>172</v>
      </c>
      <c r="J83" s="291" t="s">
        <v>12</v>
      </c>
      <c r="K83" s="272" t="s">
        <v>13</v>
      </c>
      <c r="L83" s="261">
        <v>30.4</v>
      </c>
      <c r="M83" s="261">
        <v>29</v>
      </c>
      <c r="N83" s="264">
        <v>29</v>
      </c>
      <c r="O83" s="495" t="s">
        <v>336</v>
      </c>
      <c r="Q83" s="176"/>
    </row>
    <row r="84" spans="1:17" s="1" customFormat="1" ht="110.4" customHeight="1" thickBot="1" x14ac:dyDescent="0.4">
      <c r="A84" s="508"/>
      <c r="B84" s="511"/>
      <c r="C84" s="511"/>
      <c r="D84" s="513"/>
      <c r="E84" s="364"/>
      <c r="F84" s="306"/>
      <c r="G84" s="249"/>
      <c r="H84" s="310"/>
      <c r="I84" s="311"/>
      <c r="J84" s="352"/>
      <c r="K84" s="273"/>
      <c r="L84" s="262"/>
      <c r="M84" s="263"/>
      <c r="N84" s="265"/>
      <c r="O84" s="496"/>
      <c r="Q84" s="176"/>
    </row>
    <row r="85" spans="1:17" s="1" customFormat="1" ht="42.6" customHeight="1" thickBot="1" x14ac:dyDescent="0.4">
      <c r="A85" s="508"/>
      <c r="B85" s="511"/>
      <c r="C85" s="511"/>
      <c r="D85" s="513"/>
      <c r="E85" s="364"/>
      <c r="F85" s="306"/>
      <c r="G85" s="249"/>
      <c r="H85" s="355"/>
      <c r="I85" s="312"/>
      <c r="J85" s="365"/>
      <c r="K85" s="43" t="s">
        <v>15</v>
      </c>
      <c r="L85" s="41">
        <f>SUM(L83)</f>
        <v>30.4</v>
      </c>
      <c r="M85" s="41">
        <f t="shared" ref="M85:N85" si="10">SUM(M83)</f>
        <v>29</v>
      </c>
      <c r="N85" s="58">
        <f t="shared" si="10"/>
        <v>29</v>
      </c>
      <c r="O85" s="201"/>
      <c r="Q85" s="176"/>
    </row>
    <row r="86" spans="1:17" s="1" customFormat="1" ht="11.4" customHeight="1" x14ac:dyDescent="0.35">
      <c r="A86" s="508"/>
      <c r="B86" s="511"/>
      <c r="C86" s="511"/>
      <c r="D86" s="513"/>
      <c r="E86" s="364"/>
      <c r="F86" s="306"/>
      <c r="G86" s="291" t="s">
        <v>171</v>
      </c>
      <c r="H86" s="351" t="s">
        <v>64</v>
      </c>
      <c r="I86" s="305" t="s">
        <v>65</v>
      </c>
      <c r="J86" s="291" t="s">
        <v>12</v>
      </c>
      <c r="K86" s="272" t="s">
        <v>13</v>
      </c>
      <c r="L86" s="294">
        <v>16.600000000000001</v>
      </c>
      <c r="M86" s="261">
        <v>20</v>
      </c>
      <c r="N86" s="264">
        <v>20</v>
      </c>
      <c r="O86" s="495" t="s">
        <v>339</v>
      </c>
      <c r="Q86" s="176"/>
    </row>
    <row r="87" spans="1:17" s="1" customFormat="1" ht="27" customHeight="1" thickBot="1" x14ac:dyDescent="0.4">
      <c r="A87" s="508"/>
      <c r="B87" s="511"/>
      <c r="C87" s="511"/>
      <c r="D87" s="513"/>
      <c r="E87" s="364"/>
      <c r="F87" s="306"/>
      <c r="G87" s="336"/>
      <c r="H87" s="310"/>
      <c r="I87" s="311"/>
      <c r="J87" s="336"/>
      <c r="K87" s="502"/>
      <c r="L87" s="295"/>
      <c r="M87" s="296"/>
      <c r="N87" s="297"/>
      <c r="O87" s="496"/>
      <c r="Q87" s="176"/>
    </row>
    <row r="88" spans="1:17" s="1" customFormat="1" ht="25.2" customHeight="1" thickBot="1" x14ac:dyDescent="0.4">
      <c r="A88" s="508"/>
      <c r="B88" s="511"/>
      <c r="C88" s="511"/>
      <c r="D88" s="513"/>
      <c r="E88" s="364"/>
      <c r="F88" s="306"/>
      <c r="G88" s="292"/>
      <c r="H88" s="310"/>
      <c r="I88" s="311"/>
      <c r="J88" s="352"/>
      <c r="K88" s="43" t="s">
        <v>68</v>
      </c>
      <c r="L88" s="41">
        <f>SUM(L86)</f>
        <v>16.600000000000001</v>
      </c>
      <c r="M88" s="41">
        <f>M86</f>
        <v>20</v>
      </c>
      <c r="N88" s="58">
        <f>N86</f>
        <v>20</v>
      </c>
      <c r="O88" s="201"/>
      <c r="Q88" s="176"/>
    </row>
    <row r="89" spans="1:17" s="1" customFormat="1" ht="50.4" customHeight="1" thickBot="1" x14ac:dyDescent="0.4">
      <c r="A89" s="508"/>
      <c r="B89" s="511"/>
      <c r="C89" s="511"/>
      <c r="D89" s="513"/>
      <c r="E89" s="364"/>
      <c r="F89" s="306"/>
      <c r="G89" s="257" t="s">
        <v>171</v>
      </c>
      <c r="H89" s="476" t="s">
        <v>311</v>
      </c>
      <c r="I89" s="378" t="s">
        <v>314</v>
      </c>
      <c r="J89" s="291" t="s">
        <v>12</v>
      </c>
      <c r="K89" s="189" t="s">
        <v>13</v>
      </c>
      <c r="L89" s="183">
        <v>7.5</v>
      </c>
      <c r="M89" s="183">
        <v>0</v>
      </c>
      <c r="N89" s="240">
        <v>0</v>
      </c>
      <c r="O89" s="222" t="s">
        <v>333</v>
      </c>
      <c r="Q89" s="176"/>
    </row>
    <row r="90" spans="1:17" s="1" customFormat="1" ht="22.8" customHeight="1" thickBot="1" x14ac:dyDescent="0.4">
      <c r="A90" s="508"/>
      <c r="B90" s="511"/>
      <c r="C90" s="511"/>
      <c r="D90" s="513"/>
      <c r="E90" s="364"/>
      <c r="F90" s="306"/>
      <c r="G90" s="337"/>
      <c r="H90" s="273"/>
      <c r="I90" s="378"/>
      <c r="J90" s="292"/>
      <c r="K90" s="43" t="s">
        <v>68</v>
      </c>
      <c r="L90" s="42">
        <f>SUM(L89)</f>
        <v>7.5</v>
      </c>
      <c r="M90" s="42">
        <f t="shared" ref="M90:N90" si="11">SUM(M89)</f>
        <v>0</v>
      </c>
      <c r="N90" s="59">
        <f t="shared" si="11"/>
        <v>0</v>
      </c>
      <c r="O90" s="201"/>
      <c r="Q90" s="176"/>
    </row>
    <row r="91" spans="1:17" s="1" customFormat="1" ht="90.6" customHeight="1" thickBot="1" x14ac:dyDescent="0.4">
      <c r="A91" s="508"/>
      <c r="B91" s="511"/>
      <c r="C91" s="511"/>
      <c r="D91" s="513"/>
      <c r="E91" s="364"/>
      <c r="F91" s="306"/>
      <c r="G91" s="257" t="s">
        <v>171</v>
      </c>
      <c r="H91" s="475" t="s">
        <v>312</v>
      </c>
      <c r="I91" s="378" t="s">
        <v>315</v>
      </c>
      <c r="J91" s="249" t="s">
        <v>12</v>
      </c>
      <c r="K91" s="189" t="s">
        <v>13</v>
      </c>
      <c r="L91" s="183">
        <v>17.899999999999999</v>
      </c>
      <c r="M91" s="183">
        <v>20</v>
      </c>
      <c r="N91" s="240">
        <v>20</v>
      </c>
      <c r="O91" s="223" t="s">
        <v>334</v>
      </c>
      <c r="Q91" s="176"/>
    </row>
    <row r="92" spans="1:17" s="1" customFormat="1" ht="25.2" customHeight="1" thickBot="1" x14ac:dyDescent="0.4">
      <c r="A92" s="508"/>
      <c r="B92" s="511"/>
      <c r="C92" s="511"/>
      <c r="D92" s="513"/>
      <c r="E92" s="364"/>
      <c r="F92" s="306"/>
      <c r="G92" s="337"/>
      <c r="H92" s="475"/>
      <c r="I92" s="378"/>
      <c r="J92" s="249"/>
      <c r="K92" s="43" t="s">
        <v>68</v>
      </c>
      <c r="L92" s="42">
        <f>SUM(L91)</f>
        <v>17.899999999999999</v>
      </c>
      <c r="M92" s="42">
        <f t="shared" ref="M92:N92" si="12">SUM(M91)</f>
        <v>20</v>
      </c>
      <c r="N92" s="59">
        <f t="shared" si="12"/>
        <v>20</v>
      </c>
      <c r="O92" s="201"/>
      <c r="Q92" s="176"/>
    </row>
    <row r="93" spans="1:17" s="1" customFormat="1" ht="55.2" customHeight="1" thickBot="1" x14ac:dyDescent="0.4">
      <c r="A93" s="508"/>
      <c r="B93" s="511"/>
      <c r="C93" s="511"/>
      <c r="D93" s="513"/>
      <c r="E93" s="364"/>
      <c r="F93" s="306"/>
      <c r="G93" s="291" t="s">
        <v>171</v>
      </c>
      <c r="H93" s="475" t="s">
        <v>313</v>
      </c>
      <c r="I93" s="378" t="s">
        <v>316</v>
      </c>
      <c r="J93" s="249" t="s">
        <v>12</v>
      </c>
      <c r="K93" s="189" t="s">
        <v>13</v>
      </c>
      <c r="L93" s="184">
        <v>2.7</v>
      </c>
      <c r="M93" s="184">
        <v>1</v>
      </c>
      <c r="N93" s="241">
        <v>0</v>
      </c>
      <c r="O93" s="222" t="s">
        <v>335</v>
      </c>
      <c r="Q93" s="176"/>
    </row>
    <row r="94" spans="1:17" s="1" customFormat="1" ht="25.2" customHeight="1" thickBot="1" x14ac:dyDescent="0.4">
      <c r="A94" s="508"/>
      <c r="B94" s="511"/>
      <c r="C94" s="511"/>
      <c r="D94" s="513"/>
      <c r="E94" s="364"/>
      <c r="F94" s="306"/>
      <c r="G94" s="336"/>
      <c r="H94" s="475"/>
      <c r="I94" s="378"/>
      <c r="J94" s="249"/>
      <c r="K94" s="43" t="s">
        <v>68</v>
      </c>
      <c r="L94" s="42">
        <f>SUM(L93)</f>
        <v>2.7</v>
      </c>
      <c r="M94" s="42">
        <f t="shared" ref="M94:N94" si="13">SUM(M93)</f>
        <v>1</v>
      </c>
      <c r="N94" s="59">
        <f t="shared" si="13"/>
        <v>0</v>
      </c>
      <c r="Q94" s="176"/>
    </row>
    <row r="95" spans="1:17" ht="25.2" customHeight="1" thickBot="1" x14ac:dyDescent="0.3">
      <c r="A95" s="509"/>
      <c r="B95" s="511"/>
      <c r="C95" s="511"/>
      <c r="D95" s="513"/>
      <c r="E95" s="364"/>
      <c r="F95" s="306"/>
      <c r="G95" s="292"/>
      <c r="H95" s="345" t="s">
        <v>17</v>
      </c>
      <c r="I95" s="346"/>
      <c r="J95" s="346"/>
      <c r="K95" s="347"/>
      <c r="L95" s="66">
        <f>SUM(L82+L85+L88+L90+L92+L94)</f>
        <v>107.60000000000001</v>
      </c>
      <c r="M95" s="66">
        <f t="shared" ref="M95:N95" si="14">SUM(M82+M85+M88+M90+M92+M94)</f>
        <v>90</v>
      </c>
      <c r="N95" s="67">
        <f t="shared" si="14"/>
        <v>89</v>
      </c>
      <c r="Q95" s="187"/>
    </row>
    <row r="96" spans="1:17" s="1" customFormat="1" ht="25.2" customHeight="1" thickBot="1" x14ac:dyDescent="0.4">
      <c r="A96" s="131">
        <v>7</v>
      </c>
      <c r="B96" s="8">
        <v>1</v>
      </c>
      <c r="C96" s="8">
        <v>3</v>
      </c>
      <c r="D96" s="13">
        <v>2</v>
      </c>
      <c r="E96" s="348" t="s">
        <v>18</v>
      </c>
      <c r="F96" s="348"/>
      <c r="G96" s="348"/>
      <c r="H96" s="348"/>
      <c r="I96" s="348"/>
      <c r="J96" s="348"/>
      <c r="K96" s="348"/>
      <c r="L96" s="68">
        <f>SUM(L80+L95)</f>
        <v>241.10000000000002</v>
      </c>
      <c r="M96" s="68">
        <f>SUM(M80+M95)</f>
        <v>230.8</v>
      </c>
      <c r="N96" s="69">
        <f>SUM(N80+N95)</f>
        <v>137</v>
      </c>
      <c r="O96" s="2"/>
      <c r="Q96" s="176"/>
    </row>
    <row r="97" spans="1:17" s="177" customFormat="1" ht="25.2" customHeight="1" thickBot="1" x14ac:dyDescent="0.4">
      <c r="A97" s="131">
        <v>7</v>
      </c>
      <c r="B97" s="8">
        <v>1</v>
      </c>
      <c r="C97" s="8">
        <v>3</v>
      </c>
      <c r="D97" s="270" t="s">
        <v>19</v>
      </c>
      <c r="E97" s="270"/>
      <c r="F97" s="270"/>
      <c r="G97" s="270"/>
      <c r="H97" s="270"/>
      <c r="I97" s="270"/>
      <c r="J97" s="270"/>
      <c r="K97" s="270"/>
      <c r="L97" s="70">
        <f>SUM(L61+L96)</f>
        <v>286.10000000000002</v>
      </c>
      <c r="M97" s="70">
        <f>SUM(M61+M96)</f>
        <v>275.8</v>
      </c>
      <c r="N97" s="71">
        <f>SUM(N61+N96)</f>
        <v>177</v>
      </c>
      <c r="Q97" s="192"/>
    </row>
    <row r="98" spans="1:17" s="177" customFormat="1" ht="25.2" customHeight="1" thickBot="1" x14ac:dyDescent="0.4">
      <c r="A98" s="82">
        <v>7</v>
      </c>
      <c r="B98" s="374" t="s">
        <v>69</v>
      </c>
      <c r="C98" s="374"/>
      <c r="D98" s="374"/>
      <c r="E98" s="374"/>
      <c r="F98" s="374"/>
      <c r="G98" s="374"/>
      <c r="H98" s="374"/>
      <c r="I98" s="374"/>
      <c r="J98" s="374"/>
      <c r="K98" s="374"/>
      <c r="L98" s="72">
        <f>L97+L51+L22</f>
        <v>429.1</v>
      </c>
      <c r="M98" s="72">
        <f>SUM(M22+M51+M97)</f>
        <v>420.5</v>
      </c>
      <c r="N98" s="73">
        <f>SUM(N22+N51+N97)</f>
        <v>323.7</v>
      </c>
      <c r="Q98" s="193">
        <f>SUM(Q11:Q97)</f>
        <v>50</v>
      </c>
    </row>
    <row r="99" spans="1:17" s="177" customFormat="1" ht="25.2" customHeight="1" thickBot="1" x14ac:dyDescent="0.4">
      <c r="A99" s="161"/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</row>
    <row r="100" spans="1:17" s="177" customFormat="1" ht="25.2" customHeight="1" thickBot="1" x14ac:dyDescent="0.4">
      <c r="A100" s="160"/>
      <c r="B100" s="160"/>
      <c r="C100" s="160"/>
      <c r="D100" s="282" t="s">
        <v>85</v>
      </c>
      <c r="E100" s="283"/>
      <c r="F100" s="283"/>
      <c r="G100" s="283"/>
      <c r="H100" s="283"/>
      <c r="I100" s="283"/>
      <c r="J100" s="283"/>
      <c r="K100" s="283"/>
      <c r="L100" s="283"/>
      <c r="M100" s="283"/>
      <c r="N100" s="284"/>
    </row>
    <row r="101" spans="1:17" s="177" customFormat="1" ht="33" customHeight="1" thickBot="1" x14ac:dyDescent="0.4">
      <c r="D101" s="375" t="s">
        <v>86</v>
      </c>
      <c r="E101" s="376"/>
      <c r="F101" s="376"/>
      <c r="G101" s="376"/>
      <c r="H101" s="376"/>
      <c r="I101" s="376"/>
      <c r="J101" s="376"/>
      <c r="K101" s="83"/>
      <c r="L101" s="84" t="s">
        <v>87</v>
      </c>
      <c r="M101" s="84" t="s">
        <v>234</v>
      </c>
      <c r="N101" s="85" t="s">
        <v>308</v>
      </c>
    </row>
    <row r="102" spans="1:17" s="177" customFormat="1" ht="25.2" customHeight="1" thickBot="1" x14ac:dyDescent="0.4">
      <c r="D102" s="371" t="s">
        <v>88</v>
      </c>
      <c r="E102" s="372"/>
      <c r="F102" s="372"/>
      <c r="G102" s="372"/>
      <c r="H102" s="372"/>
      <c r="I102" s="372"/>
      <c r="J102" s="372"/>
      <c r="K102" s="373"/>
      <c r="L102" s="86"/>
      <c r="M102" s="86"/>
      <c r="N102" s="86"/>
    </row>
    <row r="103" spans="1:17" s="177" customFormat="1" ht="25.2" customHeight="1" thickBot="1" x14ac:dyDescent="0.4">
      <c r="D103" s="392" t="s">
        <v>89</v>
      </c>
      <c r="E103" s="393"/>
      <c r="F103" s="393"/>
      <c r="G103" s="393"/>
      <c r="H103" s="393"/>
      <c r="I103" s="393"/>
      <c r="J103" s="393"/>
      <c r="K103" s="393"/>
      <c r="L103" s="92">
        <f>L104+L112+L113</f>
        <v>429.09999999999997</v>
      </c>
      <c r="M103" s="92">
        <f t="shared" ref="M103:N103" si="15">M104+M112+M113</f>
        <v>420.5</v>
      </c>
      <c r="N103" s="92">
        <f t="shared" si="15"/>
        <v>323.7</v>
      </c>
    </row>
    <row r="104" spans="1:17" s="177" customFormat="1" ht="25.2" customHeight="1" thickBot="1" x14ac:dyDescent="0.4">
      <c r="D104" s="395" t="s">
        <v>90</v>
      </c>
      <c r="E104" s="396"/>
      <c r="F104" s="396"/>
      <c r="G104" s="396"/>
      <c r="H104" s="396"/>
      <c r="I104" s="396"/>
      <c r="J104" s="396"/>
      <c r="K104" s="397"/>
      <c r="L104" s="93">
        <f>SUM(L105:L111)</f>
        <v>429.09999999999997</v>
      </c>
      <c r="M104" s="93">
        <f t="shared" ref="M104:N104" si="16">SUM(M105:M111)</f>
        <v>420.5</v>
      </c>
      <c r="N104" s="93">
        <f t="shared" si="16"/>
        <v>323.7</v>
      </c>
    </row>
    <row r="105" spans="1:17" s="177" customFormat="1" ht="22.2" customHeight="1" x14ac:dyDescent="0.35">
      <c r="D105" s="341" t="s">
        <v>235</v>
      </c>
      <c r="E105" s="342"/>
      <c r="F105" s="342"/>
      <c r="G105" s="342"/>
      <c r="H105" s="342"/>
      <c r="I105" s="342"/>
      <c r="J105" s="342"/>
      <c r="K105" s="398"/>
      <c r="L105" s="94">
        <f>SUMIF(K10:K95, "SBB",L10:L95)</f>
        <v>409.99999999999994</v>
      </c>
      <c r="M105" s="94">
        <f>SUMIF(K10:K95, "SBB", M10:M95)</f>
        <v>384.3</v>
      </c>
      <c r="N105" s="94">
        <f>SUMIF(K10:K95, "SBB", N10:N95)</f>
        <v>275.7</v>
      </c>
    </row>
    <row r="106" spans="1:17" s="177" customFormat="1" ht="25.2" customHeight="1" x14ac:dyDescent="0.35">
      <c r="D106" s="383" t="s">
        <v>91</v>
      </c>
      <c r="E106" s="384"/>
      <c r="F106" s="384"/>
      <c r="G106" s="384"/>
      <c r="H106" s="384"/>
      <c r="I106" s="384"/>
      <c r="J106" s="384"/>
      <c r="K106" s="385"/>
      <c r="L106" s="94">
        <f>SUMIF(K10:K95, "AAP", L10:L95)</f>
        <v>0</v>
      </c>
      <c r="M106" s="94">
        <f>SUMIF(K10:K95, "AAP", M10:M95)</f>
        <v>0</v>
      </c>
      <c r="N106" s="94">
        <f>SUMIF(K10:K95, "AAP", N10:N95)</f>
        <v>0</v>
      </c>
    </row>
    <row r="107" spans="1:17" s="177" customFormat="1" ht="25.2" customHeight="1" x14ac:dyDescent="0.35">
      <c r="D107" s="383" t="s">
        <v>92</v>
      </c>
      <c r="E107" s="384"/>
      <c r="F107" s="384"/>
      <c r="G107" s="384"/>
      <c r="H107" s="384"/>
      <c r="I107" s="384"/>
      <c r="J107" s="384"/>
      <c r="K107" s="385"/>
      <c r="L107" s="94">
        <f>SUMIF(K10:K95, "VSP", L10:L95)</f>
        <v>0</v>
      </c>
      <c r="M107" s="94">
        <f>SUMIF(K10:K95, "VSP", M10:M95)</f>
        <v>0</v>
      </c>
      <c r="N107" s="94">
        <f>SUMIF(K10:K95, "VSP", N10:N95)</f>
        <v>0</v>
      </c>
    </row>
    <row r="108" spans="1:17" s="177" customFormat="1" ht="25.2" customHeight="1" x14ac:dyDescent="0.35">
      <c r="D108" s="383" t="s">
        <v>93</v>
      </c>
      <c r="E108" s="384"/>
      <c r="F108" s="384"/>
      <c r="G108" s="384"/>
      <c r="H108" s="384"/>
      <c r="I108" s="384"/>
      <c r="J108" s="384"/>
      <c r="K108" s="385"/>
      <c r="L108" s="94">
        <f>SUMIF(K10:K95, "VB", L10:L95)</f>
        <v>0</v>
      </c>
      <c r="M108" s="94">
        <f>SUMIF(K10:K95, "KPP", M10:M95)</f>
        <v>0</v>
      </c>
      <c r="N108" s="94">
        <f>SUMIF(K10:K95, "KPP", N10:N95)</f>
        <v>0</v>
      </c>
    </row>
    <row r="109" spans="1:17" s="177" customFormat="1" ht="25.2" customHeight="1" x14ac:dyDescent="0.35">
      <c r="D109" s="383" t="s">
        <v>94</v>
      </c>
      <c r="E109" s="384"/>
      <c r="F109" s="384"/>
      <c r="G109" s="384"/>
      <c r="H109" s="384"/>
      <c r="I109" s="384"/>
      <c r="J109" s="384"/>
      <c r="K109" s="385"/>
      <c r="L109" s="94">
        <f>SUMIF(K10:K95, "KPP", L10:L95)</f>
        <v>0</v>
      </c>
      <c r="M109" s="94">
        <f>SUMIF(K10:K95, "KPP", M10:M95)</f>
        <v>0</v>
      </c>
      <c r="N109" s="94">
        <f>SUMIF(K10:K95, "KPP", N10:N95)</f>
        <v>0</v>
      </c>
    </row>
    <row r="110" spans="1:17" s="177" customFormat="1" ht="25.2" customHeight="1" x14ac:dyDescent="0.35">
      <c r="D110" s="383" t="s">
        <v>95</v>
      </c>
      <c r="E110" s="384"/>
      <c r="F110" s="384"/>
      <c r="G110" s="384"/>
      <c r="H110" s="384"/>
      <c r="I110" s="384"/>
      <c r="J110" s="384"/>
      <c r="K110" s="385"/>
      <c r="L110" s="94">
        <f>SUMIF(K10:K95, "SPP", L10:L95)</f>
        <v>0</v>
      </c>
      <c r="M110" s="94">
        <f>SUMIF(K10:K95, "SPP", M10:M95)</f>
        <v>0</v>
      </c>
      <c r="N110" s="94">
        <f>SUMIF(K10:K95, "SPP", N10:N95)</f>
        <v>0</v>
      </c>
    </row>
    <row r="111" spans="1:17" s="177" customFormat="1" ht="25.2" customHeight="1" x14ac:dyDescent="0.35">
      <c r="D111" s="383" t="s">
        <v>96</v>
      </c>
      <c r="E111" s="384"/>
      <c r="F111" s="384"/>
      <c r="G111" s="384"/>
      <c r="H111" s="384"/>
      <c r="I111" s="384"/>
      <c r="J111" s="384"/>
      <c r="K111" s="385"/>
      <c r="L111" s="94">
        <f>SUMIF(K10:K95, "ESF", L10:L95)</f>
        <v>19.100000000000001</v>
      </c>
      <c r="M111" s="94">
        <f>SUMIF(K10:K95, "ESF", M10:M95)</f>
        <v>36.200000000000003</v>
      </c>
      <c r="N111" s="94">
        <f>SUMIF(K10:K95, "ESF", N10:N95)</f>
        <v>48</v>
      </c>
    </row>
    <row r="112" spans="1:17" s="177" customFormat="1" ht="25.2" customHeight="1" x14ac:dyDescent="0.35">
      <c r="D112" s="386" t="s">
        <v>97</v>
      </c>
      <c r="E112" s="387"/>
      <c r="F112" s="387"/>
      <c r="G112" s="387"/>
      <c r="H112" s="387"/>
      <c r="I112" s="387"/>
      <c r="J112" s="387"/>
      <c r="K112" s="388"/>
      <c r="L112" s="95">
        <f>SUMIF(K10:K95, "SL", L10:L95)</f>
        <v>0</v>
      </c>
      <c r="M112" s="95">
        <f>SUMIF(K10:K95, "SL", M10:M95)</f>
        <v>0</v>
      </c>
      <c r="N112" s="95">
        <f>SUMIF(K10:K95, "SL", N10:N95)</f>
        <v>0</v>
      </c>
    </row>
    <row r="113" spans="1:17" s="177" customFormat="1" ht="25.2" customHeight="1" thickBot="1" x14ac:dyDescent="0.4">
      <c r="D113" s="389" t="s">
        <v>98</v>
      </c>
      <c r="E113" s="390"/>
      <c r="F113" s="390"/>
      <c r="G113" s="390"/>
      <c r="H113" s="390"/>
      <c r="I113" s="390"/>
      <c r="J113" s="390"/>
      <c r="K113" s="391"/>
      <c r="L113" s="95">
        <f>SUMIF(K10:K95, "SVA", L10:L95)</f>
        <v>0</v>
      </c>
      <c r="M113" s="95">
        <f>SUMIF(K10:K95, "SVA", M10:M95)</f>
        <v>0</v>
      </c>
      <c r="N113" s="95">
        <f>SUMIF(K10:K95, "SVA", N10:N95)</f>
        <v>0</v>
      </c>
    </row>
    <row r="114" spans="1:17" s="177" customFormat="1" ht="25.2" customHeight="1" thickBot="1" x14ac:dyDescent="0.4">
      <c r="D114" s="392" t="s">
        <v>99</v>
      </c>
      <c r="E114" s="393"/>
      <c r="F114" s="393"/>
      <c r="G114" s="393"/>
      <c r="H114" s="393"/>
      <c r="I114" s="393"/>
      <c r="J114" s="393"/>
      <c r="K114" s="394"/>
      <c r="L114" s="92">
        <f>L115</f>
        <v>0</v>
      </c>
      <c r="M114" s="92">
        <f t="shared" ref="M114:N114" si="17">M115</f>
        <v>0</v>
      </c>
      <c r="N114" s="92">
        <f t="shared" si="17"/>
        <v>0</v>
      </c>
    </row>
    <row r="115" spans="1:17" s="177" customFormat="1" ht="39" customHeight="1" thickBot="1" x14ac:dyDescent="0.4">
      <c r="D115" s="298" t="s">
        <v>100</v>
      </c>
      <c r="E115" s="299"/>
      <c r="F115" s="299"/>
      <c r="G115" s="299"/>
      <c r="H115" s="299"/>
      <c r="I115" s="299"/>
      <c r="J115" s="299"/>
      <c r="K115" s="300"/>
      <c r="L115" s="96">
        <f>SUMIF(K10:K95, "KTF", L10:L95)</f>
        <v>0</v>
      </c>
      <c r="M115" s="96">
        <f>SUMIF(K10:K95, "KTF", M10:M95)</f>
        <v>0</v>
      </c>
      <c r="N115" s="96">
        <f>SUMIF(K10:K95, "KTF", N10:N95)</f>
        <v>0</v>
      </c>
    </row>
    <row r="116" spans="1:17" ht="25.2" customHeight="1" thickBot="1" x14ac:dyDescent="0.4">
      <c r="A116" s="177"/>
      <c r="B116" s="177"/>
      <c r="C116" s="177"/>
      <c r="D116" s="243" t="s">
        <v>101</v>
      </c>
      <c r="E116" s="244"/>
      <c r="F116" s="244"/>
      <c r="G116" s="244"/>
      <c r="H116" s="244"/>
      <c r="I116" s="244"/>
      <c r="J116" s="244"/>
      <c r="K116" s="245"/>
      <c r="L116" s="97">
        <f>L114+L103</f>
        <v>429.09999999999997</v>
      </c>
      <c r="M116" s="97">
        <f t="shared" ref="M116:N116" si="18">M114+M103</f>
        <v>420.5</v>
      </c>
      <c r="N116" s="97">
        <f t="shared" si="18"/>
        <v>323.7</v>
      </c>
    </row>
    <row r="117" spans="1:17" ht="36.6" customHeight="1" x14ac:dyDescent="0.35">
      <c r="A117" s="177"/>
      <c r="B117" s="177"/>
      <c r="C117" s="177"/>
      <c r="D117" s="341" t="s">
        <v>102</v>
      </c>
      <c r="E117" s="342"/>
      <c r="F117" s="342"/>
      <c r="G117" s="342"/>
      <c r="H117" s="342"/>
      <c r="I117" s="342"/>
      <c r="J117" s="342"/>
      <c r="K117" s="342"/>
      <c r="L117" s="98">
        <f>SUMIF(K10:K88,"RPP", L10:L88)</f>
        <v>0</v>
      </c>
      <c r="M117" s="98">
        <f>SUMIF(K10:K88,"RPP", M10:M88)</f>
        <v>0</v>
      </c>
      <c r="N117" s="98">
        <f>SUMIF(K10:K88,"RPP", N10:N88)</f>
        <v>0</v>
      </c>
    </row>
    <row r="118" spans="1:17" ht="40.200000000000003" customHeight="1" thickBot="1" x14ac:dyDescent="0.4">
      <c r="A118" s="177"/>
      <c r="B118" s="177"/>
      <c r="C118" s="177"/>
      <c r="D118" s="343" t="s">
        <v>103</v>
      </c>
      <c r="E118" s="344"/>
      <c r="F118" s="344"/>
      <c r="G118" s="344"/>
      <c r="H118" s="344"/>
      <c r="I118" s="344"/>
      <c r="J118" s="344"/>
      <c r="K118" s="344"/>
      <c r="L118" s="99">
        <f>L116-285.8</f>
        <v>143.29999999999995</v>
      </c>
      <c r="M118" s="100">
        <f>M116-L116</f>
        <v>-8.5999999999999659</v>
      </c>
      <c r="N118" s="100">
        <f>N116-M116</f>
        <v>-96.800000000000011</v>
      </c>
    </row>
    <row r="119" spans="1:17" ht="25.2" customHeight="1" thickBot="1" x14ac:dyDescent="0.4">
      <c r="A119" s="177"/>
      <c r="B119" s="177"/>
      <c r="C119" s="177"/>
      <c r="D119" s="368" t="s">
        <v>104</v>
      </c>
      <c r="E119" s="369"/>
      <c r="F119" s="369"/>
      <c r="G119" s="369"/>
      <c r="H119" s="369"/>
      <c r="I119" s="369"/>
      <c r="J119" s="369"/>
      <c r="K119" s="370"/>
      <c r="L119" s="101">
        <f>L116</f>
        <v>429.09999999999997</v>
      </c>
      <c r="M119" s="101">
        <f t="shared" ref="M119:N119" si="19">M116</f>
        <v>420.5</v>
      </c>
      <c r="N119" s="101">
        <f t="shared" si="19"/>
        <v>323.7</v>
      </c>
      <c r="Q119" s="194"/>
    </row>
    <row r="120" spans="1:17" ht="25.2" customHeight="1" x14ac:dyDescent="0.25">
      <c r="J120" s="178"/>
    </row>
    <row r="121" spans="1:17" ht="25.2" hidden="1" customHeight="1" x14ac:dyDescent="0.25">
      <c r="J121" s="185" t="s">
        <v>318</v>
      </c>
      <c r="K121" s="185" t="s">
        <v>317</v>
      </c>
      <c r="L121" s="185">
        <v>280.89999999999998</v>
      </c>
    </row>
    <row r="122" spans="1:17" ht="25.2" hidden="1" customHeight="1" x14ac:dyDescent="0.25">
      <c r="J122" s="185" t="s">
        <v>319</v>
      </c>
      <c r="K122" s="185" t="s">
        <v>317</v>
      </c>
      <c r="L122" s="186">
        <v>124</v>
      </c>
    </row>
    <row r="123" spans="1:17" ht="25.2" hidden="1" customHeight="1" x14ac:dyDescent="0.25">
      <c r="J123" s="187" t="s">
        <v>320</v>
      </c>
      <c r="K123" s="185" t="s">
        <v>317</v>
      </c>
      <c r="L123" s="187">
        <v>156.9</v>
      </c>
    </row>
    <row r="124" spans="1:17" ht="25.2" hidden="1" customHeight="1" x14ac:dyDescent="0.25">
      <c r="J124" s="187"/>
      <c r="K124" s="187"/>
      <c r="L124" s="186">
        <f>SUM(L122:L123)</f>
        <v>280.89999999999998</v>
      </c>
    </row>
  </sheetData>
  <mergeCells count="240">
    <mergeCell ref="A81:A95"/>
    <mergeCell ref="B81:B95"/>
    <mergeCell ref="C81:C95"/>
    <mergeCell ref="D81:D95"/>
    <mergeCell ref="E81:E95"/>
    <mergeCell ref="A56:A60"/>
    <mergeCell ref="H89:H90"/>
    <mergeCell ref="I89:I90"/>
    <mergeCell ref="J89:J90"/>
    <mergeCell ref="H91:H92"/>
    <mergeCell ref="I91:I92"/>
    <mergeCell ref="J91:J92"/>
    <mergeCell ref="H93:H94"/>
    <mergeCell ref="I93:I94"/>
    <mergeCell ref="J93:J94"/>
    <mergeCell ref="G86:G88"/>
    <mergeCell ref="G89:G90"/>
    <mergeCell ref="G91:G92"/>
    <mergeCell ref="G93:G95"/>
    <mergeCell ref="B56:B60"/>
    <mergeCell ref="C56:C60"/>
    <mergeCell ref="D56:D60"/>
    <mergeCell ref="E56:E60"/>
    <mergeCell ref="F56:F60"/>
    <mergeCell ref="O83:O84"/>
    <mergeCell ref="I25:I26"/>
    <mergeCell ref="J25:J26"/>
    <mergeCell ref="I28:I29"/>
    <mergeCell ref="J28:J29"/>
    <mergeCell ref="O71:O73"/>
    <mergeCell ref="O46:O47"/>
    <mergeCell ref="O86:O87"/>
    <mergeCell ref="A54:A55"/>
    <mergeCell ref="B54:B55"/>
    <mergeCell ref="C54:C55"/>
    <mergeCell ref="D54:D55"/>
    <mergeCell ref="E54:E55"/>
    <mergeCell ref="F54:F55"/>
    <mergeCell ref="G54:G55"/>
    <mergeCell ref="H54:H55"/>
    <mergeCell ref="K86:K87"/>
    <mergeCell ref="H78:H79"/>
    <mergeCell ref="I78:I79"/>
    <mergeCell ref="J83:J85"/>
    <mergeCell ref="J78:J79"/>
    <mergeCell ref="H83:H85"/>
    <mergeCell ref="I83:I85"/>
    <mergeCell ref="I54:I55"/>
    <mergeCell ref="A46:A49"/>
    <mergeCell ref="B46:B49"/>
    <mergeCell ref="C46:C49"/>
    <mergeCell ref="D46:D49"/>
    <mergeCell ref="E46:E49"/>
    <mergeCell ref="F46:F49"/>
    <mergeCell ref="G46:G49"/>
    <mergeCell ref="H46:H48"/>
    <mergeCell ref="A25:A27"/>
    <mergeCell ref="B25:B27"/>
    <mergeCell ref="C25:C27"/>
    <mergeCell ref="D25:D27"/>
    <mergeCell ref="E25:E27"/>
    <mergeCell ref="A35:A45"/>
    <mergeCell ref="E35:E45"/>
    <mergeCell ref="F25:F27"/>
    <mergeCell ref="G25:G27"/>
    <mergeCell ref="H27:K27"/>
    <mergeCell ref="H32:H33"/>
    <mergeCell ref="I32:I33"/>
    <mergeCell ref="J32:J33"/>
    <mergeCell ref="H30:H31"/>
    <mergeCell ref="I30:I31"/>
    <mergeCell ref="J30:J31"/>
    <mergeCell ref="A5:A7"/>
    <mergeCell ref="B5:B7"/>
    <mergeCell ref="C5:C7"/>
    <mergeCell ref="D5:D7"/>
    <mergeCell ref="E5:E7"/>
    <mergeCell ref="F5:F7"/>
    <mergeCell ref="J11:J13"/>
    <mergeCell ref="F10:K10"/>
    <mergeCell ref="F11:F20"/>
    <mergeCell ref="H11:H13"/>
    <mergeCell ref="I11:I13"/>
    <mergeCell ref="A11:A20"/>
    <mergeCell ref="E11:E20"/>
    <mergeCell ref="D11:D20"/>
    <mergeCell ref="B11:B20"/>
    <mergeCell ref="C11:C20"/>
    <mergeCell ref="H14:H16"/>
    <mergeCell ref="H20:K20"/>
    <mergeCell ref="G11:G13"/>
    <mergeCell ref="F9:N9"/>
    <mergeCell ref="G5:G7"/>
    <mergeCell ref="H17:H19"/>
    <mergeCell ref="I17:I19"/>
    <mergeCell ref="J17:J19"/>
    <mergeCell ref="G17:G20"/>
    <mergeCell ref="A28:A34"/>
    <mergeCell ref="B28:B34"/>
    <mergeCell ref="C28:C34"/>
    <mergeCell ref="D28:D34"/>
    <mergeCell ref="E28:E34"/>
    <mergeCell ref="F28:F34"/>
    <mergeCell ref="H28:H29"/>
    <mergeCell ref="G32:G34"/>
    <mergeCell ref="G28:G29"/>
    <mergeCell ref="G30:G31"/>
    <mergeCell ref="F21:K21"/>
    <mergeCell ref="J22:K22"/>
    <mergeCell ref="F23:N23"/>
    <mergeCell ref="H25:H26"/>
    <mergeCell ref="C35:C45"/>
    <mergeCell ref="B35:B45"/>
    <mergeCell ref="H35:H36"/>
    <mergeCell ref="G35:G36"/>
    <mergeCell ref="G37:G38"/>
    <mergeCell ref="G39:G40"/>
    <mergeCell ref="G41:G42"/>
    <mergeCell ref="H45:K45"/>
    <mergeCell ref="H43:H44"/>
    <mergeCell ref="I43:I44"/>
    <mergeCell ref="J43:J44"/>
    <mergeCell ref="H39:H40"/>
    <mergeCell ref="I39:I40"/>
    <mergeCell ref="J39:J40"/>
    <mergeCell ref="H41:H42"/>
    <mergeCell ref="I41:I42"/>
    <mergeCell ref="J41:J42"/>
    <mergeCell ref="H37:H38"/>
    <mergeCell ref="I37:I38"/>
    <mergeCell ref="J37:J38"/>
    <mergeCell ref="F35:F45"/>
    <mergeCell ref="D35:D45"/>
    <mergeCell ref="A2:N2"/>
    <mergeCell ref="A3:N3"/>
    <mergeCell ref="A4:N4"/>
    <mergeCell ref="D109:K109"/>
    <mergeCell ref="D110:K110"/>
    <mergeCell ref="D111:K111"/>
    <mergeCell ref="D112:K112"/>
    <mergeCell ref="D113:K113"/>
    <mergeCell ref="D114:K114"/>
    <mergeCell ref="D103:K103"/>
    <mergeCell ref="D104:K104"/>
    <mergeCell ref="D105:K105"/>
    <mergeCell ref="D106:K106"/>
    <mergeCell ref="D107:K107"/>
    <mergeCell ref="D108:K108"/>
    <mergeCell ref="H34:K34"/>
    <mergeCell ref="G83:G85"/>
    <mergeCell ref="A63:A80"/>
    <mergeCell ref="B63:B80"/>
    <mergeCell ref="C63:C80"/>
    <mergeCell ref="D63:D80"/>
    <mergeCell ref="E63:E80"/>
    <mergeCell ref="F62:N62"/>
    <mergeCell ref="F63:F80"/>
    <mergeCell ref="H56:H57"/>
    <mergeCell ref="I56:I57"/>
    <mergeCell ref="D119:K119"/>
    <mergeCell ref="D102:K102"/>
    <mergeCell ref="B98:K98"/>
    <mergeCell ref="D97:K97"/>
    <mergeCell ref="D101:J101"/>
    <mergeCell ref="H58:H59"/>
    <mergeCell ref="I58:I59"/>
    <mergeCell ref="J58:J59"/>
    <mergeCell ref="G75:G76"/>
    <mergeCell ref="H49:K49"/>
    <mergeCell ref="D117:K117"/>
    <mergeCell ref="D118:K118"/>
    <mergeCell ref="H95:K95"/>
    <mergeCell ref="E96:K96"/>
    <mergeCell ref="G63:G66"/>
    <mergeCell ref="G81:G82"/>
    <mergeCell ref="G67:G70"/>
    <mergeCell ref="G71:G74"/>
    <mergeCell ref="H86:H88"/>
    <mergeCell ref="I86:I88"/>
    <mergeCell ref="J86:J88"/>
    <mergeCell ref="H80:K80"/>
    <mergeCell ref="H81:H82"/>
    <mergeCell ref="I81:I82"/>
    <mergeCell ref="J81:J82"/>
    <mergeCell ref="H75:H76"/>
    <mergeCell ref="I75:I76"/>
    <mergeCell ref="J75:J76"/>
    <mergeCell ref="H67:H70"/>
    <mergeCell ref="I67:I70"/>
    <mergeCell ref="J67:J70"/>
    <mergeCell ref="H71:H74"/>
    <mergeCell ref="I71:I74"/>
    <mergeCell ref="L1:N1"/>
    <mergeCell ref="L86:L87"/>
    <mergeCell ref="M86:M87"/>
    <mergeCell ref="N86:N87"/>
    <mergeCell ref="D115:K115"/>
    <mergeCell ref="I35:I36"/>
    <mergeCell ref="J35:J36"/>
    <mergeCell ref="F81:F95"/>
    <mergeCell ref="J56:J57"/>
    <mergeCell ref="F61:K61"/>
    <mergeCell ref="H60:K60"/>
    <mergeCell ref="H63:H66"/>
    <mergeCell ref="I63:I66"/>
    <mergeCell ref="M5:M7"/>
    <mergeCell ref="N5:N7"/>
    <mergeCell ref="F8:N8"/>
    <mergeCell ref="H5:H7"/>
    <mergeCell ref="I5:I7"/>
    <mergeCell ref="J5:J7"/>
    <mergeCell ref="K5:K7"/>
    <mergeCell ref="L5:L7"/>
    <mergeCell ref="I14:I16"/>
    <mergeCell ref="J14:J16"/>
    <mergeCell ref="G14:G16"/>
    <mergeCell ref="O63:O65"/>
    <mergeCell ref="O67:O69"/>
    <mergeCell ref="D116:K116"/>
    <mergeCell ref="G78:G80"/>
    <mergeCell ref="G43:G45"/>
    <mergeCell ref="E50:K50"/>
    <mergeCell ref="F52:N52"/>
    <mergeCell ref="G56:G60"/>
    <mergeCell ref="I46:I48"/>
    <mergeCell ref="L83:L84"/>
    <mergeCell ref="M83:M84"/>
    <mergeCell ref="N83:N84"/>
    <mergeCell ref="F53:N53"/>
    <mergeCell ref="E51:K51"/>
    <mergeCell ref="K83:K84"/>
    <mergeCell ref="J63:J66"/>
    <mergeCell ref="J71:J74"/>
    <mergeCell ref="K46:K47"/>
    <mergeCell ref="D100:N100"/>
    <mergeCell ref="L46:L47"/>
    <mergeCell ref="M46:M47"/>
    <mergeCell ref="N46:N47"/>
    <mergeCell ref="J46:J48"/>
    <mergeCell ref="J54:J55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9"/>
  <sheetViews>
    <sheetView topLeftCell="A37" workbookViewId="0">
      <selection activeCell="H47" sqref="H47"/>
    </sheetView>
  </sheetViews>
  <sheetFormatPr defaultRowHeight="30" customHeight="1" x14ac:dyDescent="0.3"/>
  <cols>
    <col min="1" max="1" width="19.33203125" customWidth="1"/>
    <col min="2" max="2" width="51.33203125" customWidth="1"/>
    <col min="6" max="6" width="13.6640625" customWidth="1"/>
    <col min="7" max="7" width="40.33203125" hidden="1" customWidth="1"/>
    <col min="8" max="8" width="26.5546875" customWidth="1"/>
    <col min="9" max="9" width="25.5546875" customWidth="1"/>
  </cols>
  <sheetData>
    <row r="1" spans="1:7" s="34" customFormat="1" ht="30" customHeight="1" thickBot="1" x14ac:dyDescent="0.35">
      <c r="A1" s="530" t="s">
        <v>72</v>
      </c>
      <c r="B1" s="33" t="s">
        <v>73</v>
      </c>
      <c r="C1" s="532" t="s">
        <v>74</v>
      </c>
      <c r="D1" s="533"/>
      <c r="E1" s="534"/>
      <c r="F1" s="535" t="s">
        <v>75</v>
      </c>
    </row>
    <row r="2" spans="1:7" s="34" customFormat="1" ht="30" customHeight="1" thickBot="1" x14ac:dyDescent="0.35">
      <c r="A2" s="531"/>
      <c r="B2" s="35" t="s">
        <v>76</v>
      </c>
      <c r="C2" s="35">
        <v>2026</v>
      </c>
      <c r="D2" s="35">
        <v>2027</v>
      </c>
      <c r="E2" s="35">
        <v>2028</v>
      </c>
      <c r="F2" s="536"/>
    </row>
    <row r="3" spans="1:7" s="34" customFormat="1" ht="30" customHeight="1" thickBot="1" x14ac:dyDescent="0.35">
      <c r="A3" s="114">
        <v>1</v>
      </c>
      <c r="B3" s="115">
        <v>2</v>
      </c>
      <c r="C3" s="115">
        <v>3</v>
      </c>
      <c r="D3" s="115">
        <v>4</v>
      </c>
      <c r="E3" s="115">
        <v>5</v>
      </c>
      <c r="F3" s="115">
        <v>6</v>
      </c>
    </row>
    <row r="4" spans="1:7" s="34" customFormat="1" ht="30" customHeight="1" thickBot="1" x14ac:dyDescent="0.35">
      <c r="A4" s="537" t="s">
        <v>195</v>
      </c>
      <c r="B4" s="538"/>
      <c r="C4" s="538"/>
      <c r="D4" s="538"/>
      <c r="E4" s="538"/>
      <c r="F4" s="539"/>
    </row>
    <row r="5" spans="1:7" s="34" customFormat="1" ht="30" customHeight="1" thickBot="1" x14ac:dyDescent="0.35">
      <c r="A5" s="520" t="s">
        <v>106</v>
      </c>
      <c r="B5" s="521"/>
      <c r="C5" s="521"/>
      <c r="D5" s="521"/>
      <c r="E5" s="521"/>
      <c r="F5" s="526"/>
    </row>
    <row r="6" spans="1:7" s="34" customFormat="1" ht="30" customHeight="1" thickBot="1" x14ac:dyDescent="0.35">
      <c r="A6" s="116" t="s">
        <v>107</v>
      </c>
      <c r="B6" s="117" t="s">
        <v>196</v>
      </c>
      <c r="C6" s="118">
        <v>0</v>
      </c>
      <c r="D6" s="118">
        <v>0</v>
      </c>
      <c r="E6" s="118">
        <v>0</v>
      </c>
      <c r="F6" s="118" t="s">
        <v>108</v>
      </c>
    </row>
    <row r="7" spans="1:7" s="34" customFormat="1" ht="30" customHeight="1" thickBot="1" x14ac:dyDescent="0.35">
      <c r="A7" s="520" t="s">
        <v>109</v>
      </c>
      <c r="B7" s="521"/>
      <c r="C7" s="521"/>
      <c r="D7" s="521"/>
      <c r="E7" s="521"/>
      <c r="F7" s="526"/>
    </row>
    <row r="8" spans="1:7" s="34" customFormat="1" ht="30" customHeight="1" thickBot="1" x14ac:dyDescent="0.35">
      <c r="A8" s="523" t="s">
        <v>241</v>
      </c>
      <c r="B8" s="524"/>
      <c r="C8" s="524"/>
      <c r="D8" s="524"/>
      <c r="E8" s="524"/>
      <c r="F8" s="525"/>
    </row>
    <row r="9" spans="1:7" s="34" customFormat="1" ht="30" customHeight="1" thickBot="1" x14ac:dyDescent="0.35">
      <c r="A9" s="116" t="s">
        <v>239</v>
      </c>
      <c r="B9" s="117" t="s">
        <v>186</v>
      </c>
      <c r="C9" s="118">
        <v>100</v>
      </c>
      <c r="D9" s="118">
        <v>100</v>
      </c>
      <c r="E9" s="118">
        <v>100</v>
      </c>
      <c r="F9" s="119" t="s">
        <v>157</v>
      </c>
    </row>
    <row r="10" spans="1:7" s="34" customFormat="1" ht="30" customHeight="1" thickBot="1" x14ac:dyDescent="0.35">
      <c r="A10" s="523" t="s">
        <v>240</v>
      </c>
      <c r="B10" s="524"/>
      <c r="C10" s="524"/>
      <c r="D10" s="524"/>
      <c r="E10" s="524"/>
      <c r="F10" s="525"/>
    </row>
    <row r="11" spans="1:7" s="34" customFormat="1" ht="30" customHeight="1" thickBot="1" x14ac:dyDescent="0.35">
      <c r="A11" s="116" t="s">
        <v>238</v>
      </c>
      <c r="B11" s="117" t="s">
        <v>186</v>
      </c>
      <c r="C11" s="118">
        <v>100</v>
      </c>
      <c r="D11" s="118">
        <v>100</v>
      </c>
      <c r="E11" s="118">
        <v>100</v>
      </c>
      <c r="F11" s="119" t="s">
        <v>157</v>
      </c>
    </row>
    <row r="12" spans="1:7" s="34" customFormat="1" ht="30" customHeight="1" thickBot="1" x14ac:dyDescent="0.35">
      <c r="A12" s="520" t="s">
        <v>191</v>
      </c>
      <c r="B12" s="521"/>
      <c r="C12" s="521"/>
      <c r="D12" s="521"/>
      <c r="E12" s="521"/>
      <c r="F12" s="526"/>
      <c r="G12" s="87"/>
    </row>
    <row r="13" spans="1:7" s="34" customFormat="1" ht="30" customHeight="1" thickBot="1" x14ac:dyDescent="0.35">
      <c r="A13" s="116" t="s">
        <v>238</v>
      </c>
      <c r="B13" s="117" t="s">
        <v>186</v>
      </c>
      <c r="C13" s="118">
        <v>100</v>
      </c>
      <c r="D13" s="118">
        <v>100</v>
      </c>
      <c r="E13" s="118">
        <v>100</v>
      </c>
      <c r="F13" s="119" t="s">
        <v>157</v>
      </c>
    </row>
    <row r="14" spans="1:7" s="34" customFormat="1" ht="30" customHeight="1" thickBot="1" x14ac:dyDescent="0.35">
      <c r="A14" s="520" t="s">
        <v>197</v>
      </c>
      <c r="B14" s="521"/>
      <c r="C14" s="521"/>
      <c r="D14" s="521"/>
      <c r="E14" s="521"/>
      <c r="F14" s="522"/>
    </row>
    <row r="15" spans="1:7" ht="30" customHeight="1" thickBot="1" x14ac:dyDescent="0.35">
      <c r="A15" s="116" t="s">
        <v>110</v>
      </c>
      <c r="B15" s="206" t="s">
        <v>198</v>
      </c>
      <c r="C15" s="119">
        <v>0</v>
      </c>
      <c r="D15" s="119">
        <v>35</v>
      </c>
      <c r="E15" s="119">
        <v>50</v>
      </c>
      <c r="F15" s="119" t="s">
        <v>158</v>
      </c>
    </row>
    <row r="16" spans="1:7" ht="30" customHeight="1" thickBot="1" x14ac:dyDescent="0.35">
      <c r="A16" s="116" t="s">
        <v>111</v>
      </c>
      <c r="B16" s="117" t="s">
        <v>199</v>
      </c>
      <c r="C16" s="119">
        <v>1200</v>
      </c>
      <c r="D16" s="119">
        <v>1300</v>
      </c>
      <c r="E16" s="119">
        <v>1400</v>
      </c>
      <c r="F16" s="119" t="s">
        <v>158</v>
      </c>
    </row>
    <row r="17" spans="1:17" ht="30" customHeight="1" thickBot="1" x14ac:dyDescent="0.35">
      <c r="A17" s="116" t="s">
        <v>112</v>
      </c>
      <c r="B17" s="117" t="s">
        <v>113</v>
      </c>
      <c r="C17" s="119">
        <v>80</v>
      </c>
      <c r="D17" s="119">
        <v>80</v>
      </c>
      <c r="E17" s="119">
        <v>80</v>
      </c>
      <c r="F17" s="119" t="s">
        <v>158</v>
      </c>
    </row>
    <row r="18" spans="1:17" ht="30" customHeight="1" thickBot="1" x14ac:dyDescent="0.35">
      <c r="A18" s="520" t="s">
        <v>114</v>
      </c>
      <c r="B18" s="521"/>
      <c r="C18" s="521"/>
      <c r="D18" s="521"/>
      <c r="E18" s="521"/>
      <c r="F18" s="522"/>
    </row>
    <row r="19" spans="1:17" ht="30" customHeight="1" thickBot="1" x14ac:dyDescent="0.35">
      <c r="A19" s="520" t="s">
        <v>115</v>
      </c>
      <c r="B19" s="521"/>
      <c r="C19" s="521"/>
      <c r="D19" s="521"/>
      <c r="E19" s="521"/>
      <c r="F19" s="522"/>
    </row>
    <row r="20" spans="1:17" ht="36" customHeight="1" thickBot="1" x14ac:dyDescent="0.35">
      <c r="A20" s="120" t="s">
        <v>116</v>
      </c>
      <c r="B20" s="121" t="s">
        <v>242</v>
      </c>
      <c r="C20" s="122">
        <v>3</v>
      </c>
      <c r="D20" s="122">
        <v>3</v>
      </c>
      <c r="E20" s="122">
        <v>4</v>
      </c>
      <c r="F20" s="122" t="s">
        <v>159</v>
      </c>
      <c r="G20" s="170" t="s">
        <v>302</v>
      </c>
    </row>
    <row r="21" spans="1:17" ht="30" customHeight="1" thickBot="1" x14ac:dyDescent="0.35">
      <c r="A21" s="120" t="s">
        <v>117</v>
      </c>
      <c r="B21" s="121" t="s">
        <v>24</v>
      </c>
      <c r="C21" s="207">
        <v>0</v>
      </c>
      <c r="D21" s="207">
        <v>4</v>
      </c>
      <c r="E21" s="208">
        <v>5</v>
      </c>
      <c r="F21" s="122" t="s">
        <v>159</v>
      </c>
    </row>
    <row r="22" spans="1:17" ht="30" customHeight="1" thickBot="1" x14ac:dyDescent="0.35">
      <c r="A22" s="120" t="s">
        <v>118</v>
      </c>
      <c r="B22" s="121" t="s">
        <v>218</v>
      </c>
      <c r="C22" s="122">
        <v>3</v>
      </c>
      <c r="D22" s="122">
        <v>7</v>
      </c>
      <c r="E22" s="122">
        <v>8</v>
      </c>
      <c r="F22" s="122" t="s">
        <v>159</v>
      </c>
    </row>
    <row r="23" spans="1:17" ht="30" customHeight="1" thickBot="1" x14ac:dyDescent="0.35">
      <c r="A23" s="120" t="s">
        <v>119</v>
      </c>
      <c r="B23" s="121" t="s">
        <v>25</v>
      </c>
      <c r="C23" s="122">
        <v>50</v>
      </c>
      <c r="D23" s="122">
        <v>50</v>
      </c>
      <c r="E23" s="122">
        <v>70</v>
      </c>
      <c r="F23" s="122" t="s">
        <v>159</v>
      </c>
      <c r="G23" s="171" t="s">
        <v>303</v>
      </c>
    </row>
    <row r="24" spans="1:17" ht="30" customHeight="1" thickBot="1" x14ac:dyDescent="0.35">
      <c r="A24" s="520" t="s">
        <v>120</v>
      </c>
      <c r="B24" s="521"/>
      <c r="C24" s="521"/>
      <c r="D24" s="521"/>
      <c r="E24" s="521"/>
      <c r="F24" s="522"/>
    </row>
    <row r="25" spans="1:17" ht="30" customHeight="1" thickBot="1" x14ac:dyDescent="0.35">
      <c r="A25" s="120" t="s">
        <v>243</v>
      </c>
      <c r="B25" s="121" t="s">
        <v>244</v>
      </c>
      <c r="C25" s="122">
        <v>7000</v>
      </c>
      <c r="D25" s="122">
        <v>8000</v>
      </c>
      <c r="E25" s="122">
        <v>10000</v>
      </c>
      <c r="F25" s="122" t="s">
        <v>160</v>
      </c>
    </row>
    <row r="26" spans="1:17" ht="30" customHeight="1" thickBot="1" x14ac:dyDescent="0.35">
      <c r="A26" s="120" t="s">
        <v>121</v>
      </c>
      <c r="B26" s="121" t="s">
        <v>27</v>
      </c>
      <c r="C26" s="122">
        <v>1200</v>
      </c>
      <c r="D26" s="122">
        <v>1300</v>
      </c>
      <c r="E26" s="122">
        <v>1400</v>
      </c>
      <c r="F26" s="122" t="s">
        <v>160</v>
      </c>
    </row>
    <row r="27" spans="1:17" ht="30" customHeight="1" thickBot="1" x14ac:dyDescent="0.35">
      <c r="A27" s="120" t="s">
        <v>122</v>
      </c>
      <c r="B27" s="121" t="s">
        <v>28</v>
      </c>
      <c r="C27" s="122">
        <v>5</v>
      </c>
      <c r="D27" s="122">
        <v>4</v>
      </c>
      <c r="E27" s="122">
        <v>4</v>
      </c>
      <c r="F27" s="122" t="s">
        <v>160</v>
      </c>
    </row>
    <row r="28" spans="1:17" ht="30" customHeight="1" thickBot="1" x14ac:dyDescent="0.35">
      <c r="A28" s="520" t="s">
        <v>123</v>
      </c>
      <c r="B28" s="521"/>
      <c r="C28" s="521"/>
      <c r="D28" s="521"/>
      <c r="E28" s="521"/>
      <c r="F28" s="522"/>
    </row>
    <row r="29" spans="1:17" ht="30" customHeight="1" thickBot="1" x14ac:dyDescent="0.35">
      <c r="A29" s="120" t="s">
        <v>124</v>
      </c>
      <c r="B29" s="121" t="s">
        <v>31</v>
      </c>
      <c r="C29" s="122">
        <v>2</v>
      </c>
      <c r="D29" s="122">
        <v>2</v>
      </c>
      <c r="E29" s="122">
        <v>2</v>
      </c>
      <c r="F29" s="122" t="s">
        <v>160</v>
      </c>
    </row>
    <row r="30" spans="1:17" ht="30" customHeight="1" thickBot="1" x14ac:dyDescent="0.35">
      <c r="A30" s="120" t="s">
        <v>125</v>
      </c>
      <c r="B30" s="209" t="s">
        <v>200</v>
      </c>
      <c r="C30" s="210">
        <v>33</v>
      </c>
      <c r="D30" s="122">
        <v>33</v>
      </c>
      <c r="E30" s="122">
        <v>34</v>
      </c>
      <c r="F30" s="122" t="s">
        <v>160</v>
      </c>
    </row>
    <row r="31" spans="1:17" ht="30" customHeight="1" thickBot="1" x14ac:dyDescent="0.35">
      <c r="A31" s="520" t="s">
        <v>201</v>
      </c>
      <c r="B31" s="521"/>
      <c r="C31" s="521"/>
      <c r="D31" s="521"/>
      <c r="E31" s="521"/>
      <c r="F31" s="522"/>
    </row>
    <row r="32" spans="1:17" ht="35.4" customHeight="1" thickBot="1" x14ac:dyDescent="0.35">
      <c r="A32" s="120" t="s">
        <v>126</v>
      </c>
      <c r="B32" s="121" t="s">
        <v>202</v>
      </c>
      <c r="C32" s="122">
        <v>100</v>
      </c>
      <c r="D32" s="122">
        <v>100</v>
      </c>
      <c r="E32" s="122">
        <v>100</v>
      </c>
      <c r="F32" s="122" t="s">
        <v>161</v>
      </c>
      <c r="G32" s="169" t="s">
        <v>288</v>
      </c>
      <c r="H32" s="212"/>
      <c r="I32" s="212"/>
      <c r="J32" s="212"/>
      <c r="K32" s="212"/>
      <c r="L32" s="212"/>
      <c r="M32" s="212"/>
      <c r="N32" s="212"/>
      <c r="O32" s="212"/>
      <c r="P32" s="212"/>
      <c r="Q32" s="161"/>
    </row>
    <row r="33" spans="1:19" ht="30" customHeight="1" thickBot="1" x14ac:dyDescent="0.35">
      <c r="A33" s="120" t="s">
        <v>127</v>
      </c>
      <c r="B33" s="121" t="s">
        <v>35</v>
      </c>
      <c r="C33" s="122">
        <v>100</v>
      </c>
      <c r="D33" s="122">
        <v>100</v>
      </c>
      <c r="E33" s="122">
        <v>100</v>
      </c>
      <c r="F33" s="122" t="s">
        <v>161</v>
      </c>
      <c r="G33" s="169" t="s">
        <v>284</v>
      </c>
      <c r="H33" s="212"/>
      <c r="I33" s="212"/>
      <c r="J33" s="212"/>
      <c r="K33" s="212"/>
      <c r="L33" s="212"/>
      <c r="M33" s="212"/>
      <c r="N33" s="212"/>
      <c r="O33" s="212"/>
      <c r="P33" s="212"/>
      <c r="Q33" s="161"/>
    </row>
    <row r="34" spans="1:19" ht="30" customHeight="1" thickBot="1" x14ac:dyDescent="0.35">
      <c r="A34" s="120" t="s">
        <v>128</v>
      </c>
      <c r="B34" s="121" t="s">
        <v>36</v>
      </c>
      <c r="C34" s="122">
        <v>5</v>
      </c>
      <c r="D34" s="122">
        <v>5</v>
      </c>
      <c r="E34" s="122">
        <v>6</v>
      </c>
      <c r="F34" s="122" t="s">
        <v>161</v>
      </c>
      <c r="G34" s="168" t="s">
        <v>291</v>
      </c>
      <c r="H34" s="212"/>
      <c r="I34" s="213"/>
      <c r="J34" s="212"/>
      <c r="K34" s="212"/>
      <c r="L34" s="212"/>
      <c r="M34" s="212"/>
      <c r="N34" s="212"/>
      <c r="O34" s="212"/>
      <c r="P34" s="212"/>
      <c r="Q34" s="161"/>
    </row>
    <row r="35" spans="1:19" ht="30" customHeight="1" thickBot="1" x14ac:dyDescent="0.4">
      <c r="A35" s="120" t="s">
        <v>341</v>
      </c>
      <c r="B35" s="121" t="s">
        <v>290</v>
      </c>
      <c r="C35" s="122">
        <v>3</v>
      </c>
      <c r="D35" s="122">
        <v>3</v>
      </c>
      <c r="E35" s="122">
        <v>3</v>
      </c>
      <c r="F35" s="122" t="s">
        <v>161</v>
      </c>
      <c r="G35" s="167" t="s">
        <v>285</v>
      </c>
      <c r="H35" s="161"/>
      <c r="I35" s="161"/>
      <c r="J35" s="212"/>
      <c r="K35" s="212"/>
      <c r="L35" s="212"/>
      <c r="M35" s="212"/>
      <c r="N35" s="212"/>
      <c r="O35" s="212"/>
      <c r="P35" s="212"/>
      <c r="Q35" s="212"/>
      <c r="R35" s="3"/>
      <c r="S35" s="3"/>
    </row>
    <row r="36" spans="1:19" ht="30" customHeight="1" thickBot="1" x14ac:dyDescent="0.35">
      <c r="A36" s="520" t="s">
        <v>129</v>
      </c>
      <c r="B36" s="521"/>
      <c r="C36" s="521"/>
      <c r="D36" s="521"/>
      <c r="E36" s="521"/>
      <c r="F36" s="522"/>
    </row>
    <row r="37" spans="1:19" ht="30" customHeight="1" thickBot="1" x14ac:dyDescent="0.35">
      <c r="A37" s="120" t="s">
        <v>130</v>
      </c>
      <c r="B37" s="121" t="s">
        <v>38</v>
      </c>
      <c r="C37" s="122">
        <v>100</v>
      </c>
      <c r="D37" s="122">
        <v>100</v>
      </c>
      <c r="E37" s="122">
        <v>100</v>
      </c>
      <c r="F37" s="122" t="s">
        <v>161</v>
      </c>
      <c r="G37" s="168" t="s">
        <v>301</v>
      </c>
    </row>
    <row r="38" spans="1:19" ht="30" customHeight="1" thickBot="1" x14ac:dyDescent="0.35">
      <c r="A38" s="120" t="s">
        <v>131</v>
      </c>
      <c r="B38" s="121" t="s">
        <v>39</v>
      </c>
      <c r="C38" s="122">
        <v>100</v>
      </c>
      <c r="D38" s="122">
        <v>100</v>
      </c>
      <c r="E38" s="122">
        <v>100</v>
      </c>
      <c r="F38" s="122" t="s">
        <v>161</v>
      </c>
      <c r="G38" s="167" t="s">
        <v>289</v>
      </c>
    </row>
    <row r="39" spans="1:19" ht="30" customHeight="1" thickBot="1" x14ac:dyDescent="0.35">
      <c r="A39" s="520" t="s">
        <v>132</v>
      </c>
      <c r="B39" s="521"/>
      <c r="C39" s="521"/>
      <c r="D39" s="521"/>
      <c r="E39" s="521"/>
      <c r="F39" s="522"/>
    </row>
    <row r="40" spans="1:19" ht="30" customHeight="1" thickBot="1" x14ac:dyDescent="0.35">
      <c r="A40" s="120" t="s">
        <v>133</v>
      </c>
      <c r="B40" s="121" t="s">
        <v>42</v>
      </c>
      <c r="C40" s="122">
        <v>10</v>
      </c>
      <c r="D40" s="122">
        <v>10</v>
      </c>
      <c r="E40" s="122">
        <v>10</v>
      </c>
      <c r="F40" s="122" t="s">
        <v>161</v>
      </c>
      <c r="G40" s="167" t="s">
        <v>292</v>
      </c>
    </row>
    <row r="41" spans="1:19" ht="30" customHeight="1" thickBot="1" x14ac:dyDescent="0.35">
      <c r="A41" s="520" t="s">
        <v>134</v>
      </c>
      <c r="B41" s="521"/>
      <c r="C41" s="521"/>
      <c r="D41" s="521"/>
      <c r="E41" s="521"/>
      <c r="F41" s="522"/>
    </row>
    <row r="42" spans="1:19" ht="30" customHeight="1" thickBot="1" x14ac:dyDescent="0.35">
      <c r="A42" s="120" t="s">
        <v>135</v>
      </c>
      <c r="B42" s="121" t="s">
        <v>203</v>
      </c>
      <c r="C42" s="122">
        <v>10</v>
      </c>
      <c r="D42" s="122">
        <v>10</v>
      </c>
      <c r="E42" s="122">
        <v>10</v>
      </c>
      <c r="F42" s="122" t="s">
        <v>161</v>
      </c>
      <c r="G42" s="165"/>
    </row>
    <row r="43" spans="1:19" ht="28.8" customHeight="1" thickBot="1" x14ac:dyDescent="0.35">
      <c r="A43" s="120" t="s">
        <v>136</v>
      </c>
      <c r="B43" s="121" t="s">
        <v>204</v>
      </c>
      <c r="C43" s="122">
        <v>3</v>
      </c>
      <c r="D43" s="122">
        <v>3</v>
      </c>
      <c r="E43" s="122">
        <v>3</v>
      </c>
      <c r="F43" s="122" t="s">
        <v>161</v>
      </c>
      <c r="G43" s="166" t="s">
        <v>305</v>
      </c>
    </row>
    <row r="44" spans="1:19" ht="30" customHeight="1" thickBot="1" x14ac:dyDescent="0.35">
      <c r="A44" s="520" t="s">
        <v>205</v>
      </c>
      <c r="B44" s="521"/>
      <c r="C44" s="521"/>
      <c r="D44" s="521"/>
      <c r="E44" s="521"/>
      <c r="F44" s="522"/>
    </row>
    <row r="45" spans="1:19" ht="30" customHeight="1" thickBot="1" x14ac:dyDescent="0.35">
      <c r="A45" s="120" t="s">
        <v>162</v>
      </c>
      <c r="B45" s="121" t="s">
        <v>245</v>
      </c>
      <c r="C45" s="211">
        <v>20000</v>
      </c>
      <c r="D45" s="211">
        <v>10000</v>
      </c>
      <c r="E45" s="211">
        <v>10000</v>
      </c>
      <c r="F45" s="122" t="s">
        <v>161</v>
      </c>
      <c r="G45" s="164" t="s">
        <v>298</v>
      </c>
    </row>
    <row r="46" spans="1:19" ht="30" customHeight="1" thickBot="1" x14ac:dyDescent="0.35">
      <c r="A46" s="120" t="s">
        <v>163</v>
      </c>
      <c r="B46" s="121" t="s">
        <v>45</v>
      </c>
      <c r="C46" s="211">
        <v>16000</v>
      </c>
      <c r="D46" s="211">
        <v>10000</v>
      </c>
      <c r="E46" s="211">
        <v>10000</v>
      </c>
      <c r="F46" s="122" t="s">
        <v>161</v>
      </c>
      <c r="G46" s="164" t="s">
        <v>299</v>
      </c>
    </row>
    <row r="47" spans="1:19" ht="30" customHeight="1" thickBot="1" x14ac:dyDescent="0.35">
      <c r="A47" s="120" t="s">
        <v>164</v>
      </c>
      <c r="B47" s="121" t="s">
        <v>137</v>
      </c>
      <c r="C47" s="122">
        <v>4</v>
      </c>
      <c r="D47" s="122">
        <v>4</v>
      </c>
      <c r="E47" s="122">
        <v>4</v>
      </c>
      <c r="F47" s="122" t="s">
        <v>161</v>
      </c>
      <c r="G47" s="164" t="s">
        <v>304</v>
      </c>
    </row>
    <row r="48" spans="1:19" ht="37.5" customHeight="1" thickBot="1" x14ac:dyDescent="0.35">
      <c r="A48" s="120" t="s">
        <v>165</v>
      </c>
      <c r="B48" s="121" t="s">
        <v>295</v>
      </c>
      <c r="C48" s="122">
        <v>1500</v>
      </c>
      <c r="D48" s="122">
        <v>1500</v>
      </c>
      <c r="E48" s="122">
        <v>1500</v>
      </c>
      <c r="F48" s="122" t="s">
        <v>161</v>
      </c>
      <c r="G48" s="164">
        <v>5000</v>
      </c>
    </row>
    <row r="49" spans="1:9" ht="30" customHeight="1" thickBot="1" x14ac:dyDescent="0.35">
      <c r="A49" s="120" t="s">
        <v>166</v>
      </c>
      <c r="B49" s="121" t="s">
        <v>296</v>
      </c>
      <c r="C49" s="122">
        <v>1500</v>
      </c>
      <c r="D49" s="122">
        <v>1500</v>
      </c>
      <c r="E49" s="122">
        <v>1000</v>
      </c>
      <c r="F49" s="122" t="s">
        <v>161</v>
      </c>
      <c r="G49" s="164" t="s">
        <v>297</v>
      </c>
    </row>
    <row r="50" spans="1:9" ht="30" customHeight="1" thickBot="1" x14ac:dyDescent="0.35">
      <c r="A50" s="120" t="s">
        <v>167</v>
      </c>
      <c r="B50" s="121" t="s">
        <v>246</v>
      </c>
      <c r="C50" s="122">
        <v>2</v>
      </c>
      <c r="D50" s="122">
        <v>4</v>
      </c>
      <c r="E50" s="122">
        <v>4</v>
      </c>
      <c r="F50" s="122" t="s">
        <v>161</v>
      </c>
      <c r="G50" s="164" t="s">
        <v>294</v>
      </c>
      <c r="I50" s="213"/>
    </row>
    <row r="51" spans="1:9" ht="44.4" customHeight="1" thickBot="1" x14ac:dyDescent="0.35">
      <c r="A51" s="120" t="s">
        <v>340</v>
      </c>
      <c r="B51" s="121" t="s">
        <v>293</v>
      </c>
      <c r="C51" s="122">
        <v>1500</v>
      </c>
      <c r="D51" s="122">
        <v>1500</v>
      </c>
      <c r="E51" s="122">
        <v>1500</v>
      </c>
      <c r="F51" s="122" t="s">
        <v>161</v>
      </c>
      <c r="G51" s="164" t="s">
        <v>300</v>
      </c>
    </row>
    <row r="52" spans="1:9" ht="30" customHeight="1" thickBot="1" x14ac:dyDescent="0.35">
      <c r="A52" s="520" t="s">
        <v>247</v>
      </c>
      <c r="B52" s="521"/>
      <c r="C52" s="521"/>
      <c r="D52" s="521"/>
      <c r="E52" s="521"/>
      <c r="F52" s="522"/>
    </row>
    <row r="53" spans="1:9" ht="30" customHeight="1" thickBot="1" x14ac:dyDescent="0.35">
      <c r="A53" s="159" t="s">
        <v>248</v>
      </c>
      <c r="B53" s="158" t="s">
        <v>249</v>
      </c>
      <c r="C53" s="157">
        <v>1</v>
      </c>
      <c r="D53" s="157">
        <v>0</v>
      </c>
      <c r="E53" s="157">
        <v>0</v>
      </c>
      <c r="F53" s="157" t="s">
        <v>161</v>
      </c>
      <c r="G53" s="519"/>
    </row>
    <row r="54" spans="1:9" ht="30" customHeight="1" thickBot="1" x14ac:dyDescent="0.35">
      <c r="A54" s="159" t="s">
        <v>250</v>
      </c>
      <c r="B54" s="158" t="s">
        <v>255</v>
      </c>
      <c r="C54" s="157">
        <v>0</v>
      </c>
      <c r="D54" s="157">
        <v>1</v>
      </c>
      <c r="E54" s="157">
        <v>0</v>
      </c>
      <c r="F54" s="157" t="s">
        <v>161</v>
      </c>
      <c r="G54" s="519"/>
    </row>
    <row r="55" spans="1:9" ht="30" customHeight="1" thickBot="1" x14ac:dyDescent="0.35">
      <c r="A55" s="159" t="s">
        <v>251</v>
      </c>
      <c r="B55" s="158" t="s">
        <v>256</v>
      </c>
      <c r="C55" s="157">
        <v>0</v>
      </c>
      <c r="D55" s="157">
        <v>40</v>
      </c>
      <c r="E55" s="157">
        <v>60</v>
      </c>
      <c r="F55" s="157" t="s">
        <v>161</v>
      </c>
      <c r="G55" s="519"/>
    </row>
    <row r="56" spans="1:9" ht="30" customHeight="1" thickBot="1" x14ac:dyDescent="0.35">
      <c r="A56" s="527" t="s">
        <v>138</v>
      </c>
      <c r="B56" s="528"/>
      <c r="C56" s="528"/>
      <c r="D56" s="528"/>
      <c r="E56" s="528"/>
      <c r="F56" s="529"/>
    </row>
    <row r="57" spans="1:9" ht="30" customHeight="1" thickBot="1" x14ac:dyDescent="0.35">
      <c r="A57" s="116" t="s">
        <v>139</v>
      </c>
      <c r="B57" s="117" t="s">
        <v>206</v>
      </c>
      <c r="C57" s="118">
        <v>0</v>
      </c>
      <c r="D57" s="118">
        <v>60</v>
      </c>
      <c r="E57" s="118">
        <v>50</v>
      </c>
      <c r="F57" s="118" t="s">
        <v>168</v>
      </c>
    </row>
    <row r="58" spans="1:9" ht="30" customHeight="1" thickBot="1" x14ac:dyDescent="0.35">
      <c r="A58" s="116" t="s">
        <v>140</v>
      </c>
      <c r="B58" s="125" t="s">
        <v>141</v>
      </c>
      <c r="C58" s="123">
        <v>2</v>
      </c>
      <c r="D58" s="118">
        <v>3</v>
      </c>
      <c r="E58" s="118">
        <v>3</v>
      </c>
      <c r="F58" s="118" t="s">
        <v>168</v>
      </c>
    </row>
    <row r="59" spans="1:9" ht="30" customHeight="1" thickBot="1" x14ac:dyDescent="0.35">
      <c r="A59" s="527" t="s">
        <v>142</v>
      </c>
      <c r="B59" s="528"/>
      <c r="C59" s="528"/>
      <c r="D59" s="528"/>
      <c r="E59" s="528"/>
      <c r="F59" s="529"/>
    </row>
    <row r="60" spans="1:9" ht="30" customHeight="1" thickBot="1" x14ac:dyDescent="0.35">
      <c r="A60" s="520" t="s">
        <v>252</v>
      </c>
      <c r="B60" s="521"/>
      <c r="C60" s="521"/>
      <c r="D60" s="521"/>
      <c r="E60" s="521"/>
      <c r="F60" s="522"/>
    </row>
    <row r="61" spans="1:9" ht="30" customHeight="1" thickBot="1" x14ac:dyDescent="0.35">
      <c r="A61" s="116" t="s">
        <v>253</v>
      </c>
      <c r="B61" s="125" t="s">
        <v>258</v>
      </c>
      <c r="C61" s="123">
        <v>1</v>
      </c>
      <c r="D61" s="118">
        <v>1</v>
      </c>
      <c r="E61" s="118">
        <v>1</v>
      </c>
      <c r="F61" s="118" t="s">
        <v>254</v>
      </c>
    </row>
    <row r="62" spans="1:9" ht="30" customHeight="1" thickBot="1" x14ac:dyDescent="0.35">
      <c r="A62" s="116" t="s">
        <v>257</v>
      </c>
      <c r="B62" s="125" t="s">
        <v>260</v>
      </c>
      <c r="C62" s="123">
        <v>1</v>
      </c>
      <c r="D62" s="118">
        <v>0</v>
      </c>
      <c r="E62" s="118">
        <v>0</v>
      </c>
      <c r="F62" s="118" t="s">
        <v>254</v>
      </c>
    </row>
    <row r="63" spans="1:9" ht="30" customHeight="1" thickBot="1" x14ac:dyDescent="0.35">
      <c r="A63" s="116" t="s">
        <v>259</v>
      </c>
      <c r="B63" s="125" t="s">
        <v>264</v>
      </c>
      <c r="C63" s="123">
        <v>1</v>
      </c>
      <c r="D63" s="118">
        <v>0</v>
      </c>
      <c r="E63" s="118">
        <v>0</v>
      </c>
      <c r="F63" s="118" t="s">
        <v>254</v>
      </c>
    </row>
    <row r="64" spans="1:9" ht="30" customHeight="1" thickBot="1" x14ac:dyDescent="0.35">
      <c r="A64" s="116" t="s">
        <v>261</v>
      </c>
      <c r="B64" s="125" t="s">
        <v>265</v>
      </c>
      <c r="C64" s="123">
        <v>0</v>
      </c>
      <c r="D64" s="118">
        <v>1</v>
      </c>
      <c r="E64" s="118">
        <v>0</v>
      </c>
      <c r="F64" s="118" t="s">
        <v>254</v>
      </c>
    </row>
    <row r="65" spans="1:9" ht="30" customHeight="1" thickBot="1" x14ac:dyDescent="0.35">
      <c r="A65" s="116" t="s">
        <v>262</v>
      </c>
      <c r="B65" s="125" t="s">
        <v>266</v>
      </c>
      <c r="C65" s="123">
        <v>0</v>
      </c>
      <c r="D65" s="118">
        <v>3</v>
      </c>
      <c r="E65" s="118">
        <v>7</v>
      </c>
      <c r="F65" s="118" t="s">
        <v>254</v>
      </c>
    </row>
    <row r="66" spans="1:9" ht="30" customHeight="1" thickBot="1" x14ac:dyDescent="0.35">
      <c r="A66" s="116" t="s">
        <v>263</v>
      </c>
      <c r="B66" s="125" t="s">
        <v>267</v>
      </c>
      <c r="C66" s="123">
        <v>0</v>
      </c>
      <c r="D66" s="118">
        <v>20</v>
      </c>
      <c r="E66" s="118">
        <v>30</v>
      </c>
      <c r="F66" s="118" t="s">
        <v>254</v>
      </c>
    </row>
    <row r="67" spans="1:9" ht="30" customHeight="1" thickBot="1" x14ac:dyDescent="0.35">
      <c r="A67" s="520" t="s">
        <v>143</v>
      </c>
      <c r="B67" s="521"/>
      <c r="C67" s="521"/>
      <c r="D67" s="521"/>
      <c r="E67" s="521"/>
      <c r="F67" s="522"/>
    </row>
    <row r="68" spans="1:9" ht="30" customHeight="1" thickBot="1" x14ac:dyDescent="0.35">
      <c r="A68" s="116" t="s">
        <v>144</v>
      </c>
      <c r="B68" s="117" t="s">
        <v>207</v>
      </c>
      <c r="C68" s="118">
        <v>0</v>
      </c>
      <c r="D68" s="118">
        <v>1</v>
      </c>
      <c r="E68" s="118">
        <v>0</v>
      </c>
      <c r="F68" s="118" t="s">
        <v>169</v>
      </c>
    </row>
    <row r="69" spans="1:9" ht="30" customHeight="1" thickBot="1" x14ac:dyDescent="0.35">
      <c r="A69" s="116" t="s">
        <v>145</v>
      </c>
      <c r="B69" s="117" t="s">
        <v>181</v>
      </c>
      <c r="C69" s="118">
        <v>0</v>
      </c>
      <c r="D69" s="118">
        <v>1</v>
      </c>
      <c r="E69" s="118">
        <v>0</v>
      </c>
      <c r="F69" s="118" t="s">
        <v>169</v>
      </c>
    </row>
    <row r="70" spans="1:9" ht="30" customHeight="1" thickBot="1" x14ac:dyDescent="0.35">
      <c r="A70" s="116" t="s">
        <v>281</v>
      </c>
      <c r="B70" s="117" t="s">
        <v>282</v>
      </c>
      <c r="C70" s="118">
        <v>0</v>
      </c>
      <c r="D70" s="118">
        <v>5</v>
      </c>
      <c r="E70" s="118">
        <v>7</v>
      </c>
      <c r="F70" s="118" t="s">
        <v>169</v>
      </c>
    </row>
    <row r="71" spans="1:9" ht="30" customHeight="1" thickBot="1" x14ac:dyDescent="0.35">
      <c r="A71" s="520" t="s">
        <v>208</v>
      </c>
      <c r="B71" s="521"/>
      <c r="C71" s="521"/>
      <c r="D71" s="521"/>
      <c r="E71" s="521"/>
      <c r="F71" s="522"/>
    </row>
    <row r="72" spans="1:9" ht="30" customHeight="1" thickBot="1" x14ac:dyDescent="0.35">
      <c r="A72" s="520" t="s">
        <v>209</v>
      </c>
      <c r="B72" s="521"/>
      <c r="C72" s="521"/>
      <c r="D72" s="521"/>
      <c r="E72" s="521"/>
      <c r="F72" s="522"/>
    </row>
    <row r="73" spans="1:9" ht="30" customHeight="1" thickBot="1" x14ac:dyDescent="0.35">
      <c r="A73" s="120" t="s">
        <v>146</v>
      </c>
      <c r="B73" s="121" t="s">
        <v>210</v>
      </c>
      <c r="C73" s="122">
        <v>100</v>
      </c>
      <c r="D73" s="122">
        <v>100</v>
      </c>
      <c r="E73" s="122">
        <v>100</v>
      </c>
      <c r="F73" s="122" t="s">
        <v>170</v>
      </c>
    </row>
    <row r="74" spans="1:9" ht="30" customHeight="1" thickBot="1" x14ac:dyDescent="0.35">
      <c r="A74" s="520" t="s">
        <v>211</v>
      </c>
      <c r="B74" s="521"/>
      <c r="C74" s="521"/>
      <c r="D74" s="521"/>
      <c r="E74" s="521"/>
      <c r="F74" s="522"/>
      <c r="I74" s="156"/>
    </row>
    <row r="75" spans="1:9" ht="39" customHeight="1" thickBot="1" x14ac:dyDescent="0.35">
      <c r="A75" s="120" t="s">
        <v>147</v>
      </c>
      <c r="B75" s="121" t="s">
        <v>185</v>
      </c>
      <c r="C75" s="122">
        <v>100</v>
      </c>
      <c r="D75" s="122">
        <v>100</v>
      </c>
      <c r="E75" s="122">
        <v>100</v>
      </c>
      <c r="F75" s="122" t="s">
        <v>170</v>
      </c>
    </row>
    <row r="76" spans="1:9" ht="36.6" customHeight="1" thickBot="1" x14ac:dyDescent="0.35">
      <c r="A76" s="120" t="s">
        <v>277</v>
      </c>
      <c r="B76" s="121" t="s">
        <v>184</v>
      </c>
      <c r="C76" s="124" t="s">
        <v>212</v>
      </c>
      <c r="D76" s="124" t="s">
        <v>212</v>
      </c>
      <c r="E76" s="124" t="s">
        <v>212</v>
      </c>
      <c r="F76" s="122" t="s">
        <v>170</v>
      </c>
    </row>
    <row r="77" spans="1:9" ht="30" customHeight="1" thickBot="1" x14ac:dyDescent="0.35">
      <c r="A77" s="520" t="s">
        <v>213</v>
      </c>
      <c r="B77" s="521"/>
      <c r="C77" s="521"/>
      <c r="D77" s="521"/>
      <c r="E77" s="521"/>
      <c r="F77" s="522"/>
      <c r="G77" s="88"/>
    </row>
    <row r="78" spans="1:9" ht="43.8" customHeight="1" thickBot="1" x14ac:dyDescent="0.35">
      <c r="A78" s="120" t="s">
        <v>148</v>
      </c>
      <c r="B78" s="121" t="s">
        <v>270</v>
      </c>
      <c r="C78" s="122">
        <v>100</v>
      </c>
      <c r="D78" s="122">
        <v>100</v>
      </c>
      <c r="E78" s="122">
        <v>100</v>
      </c>
      <c r="F78" s="122" t="s">
        <v>170</v>
      </c>
      <c r="G78" s="88"/>
    </row>
    <row r="79" spans="1:9" ht="30" customHeight="1" thickBot="1" x14ac:dyDescent="0.35">
      <c r="A79" s="120" t="s">
        <v>268</v>
      </c>
      <c r="B79" s="121" t="s">
        <v>272</v>
      </c>
      <c r="C79" s="122">
        <v>1</v>
      </c>
      <c r="D79" s="122">
        <v>0</v>
      </c>
      <c r="E79" s="122">
        <v>0</v>
      </c>
      <c r="F79" s="122" t="s">
        <v>170</v>
      </c>
      <c r="G79" s="88"/>
    </row>
    <row r="80" spans="1:9" ht="30" customHeight="1" thickBot="1" x14ac:dyDescent="0.35">
      <c r="A80" s="120" t="s">
        <v>269</v>
      </c>
      <c r="B80" s="121" t="s">
        <v>271</v>
      </c>
      <c r="C80" s="122">
        <v>100</v>
      </c>
      <c r="D80" s="122">
        <v>0</v>
      </c>
      <c r="E80" s="122">
        <v>0</v>
      </c>
      <c r="F80" s="122" t="s">
        <v>170</v>
      </c>
      <c r="G80" s="88"/>
    </row>
    <row r="81" spans="1:7" ht="30" customHeight="1" thickBot="1" x14ac:dyDescent="0.35">
      <c r="A81" s="120" t="s">
        <v>276</v>
      </c>
      <c r="B81" s="121" t="s">
        <v>273</v>
      </c>
      <c r="C81" s="122">
        <v>0</v>
      </c>
      <c r="D81" s="122">
        <v>30</v>
      </c>
      <c r="E81" s="122">
        <v>70</v>
      </c>
      <c r="F81" s="122" t="s">
        <v>170</v>
      </c>
      <c r="G81" s="88"/>
    </row>
    <row r="82" spans="1:7" ht="30" customHeight="1" thickBot="1" x14ac:dyDescent="0.35">
      <c r="A82" s="520" t="s">
        <v>175</v>
      </c>
      <c r="B82" s="521"/>
      <c r="C82" s="521"/>
      <c r="D82" s="521"/>
      <c r="E82" s="521"/>
      <c r="F82" s="522"/>
    </row>
    <row r="83" spans="1:7" ht="30" customHeight="1" thickBot="1" x14ac:dyDescent="0.35">
      <c r="A83" s="120" t="s">
        <v>149</v>
      </c>
      <c r="B83" s="121" t="s">
        <v>192</v>
      </c>
      <c r="C83" s="122">
        <v>20</v>
      </c>
      <c r="D83" s="122">
        <v>40</v>
      </c>
      <c r="E83" s="122">
        <v>40</v>
      </c>
      <c r="F83" s="122" t="s">
        <v>170</v>
      </c>
      <c r="G83" s="88"/>
    </row>
    <row r="84" spans="1:7" ht="30" customHeight="1" thickBot="1" x14ac:dyDescent="0.35">
      <c r="A84" s="520" t="s">
        <v>214</v>
      </c>
      <c r="B84" s="521"/>
      <c r="C84" s="521"/>
      <c r="D84" s="521"/>
      <c r="E84" s="521"/>
      <c r="F84" s="522"/>
      <c r="G84" s="88"/>
    </row>
    <row r="85" spans="1:7" ht="30" customHeight="1" thickBot="1" x14ac:dyDescent="0.35">
      <c r="A85" s="120" t="s">
        <v>179</v>
      </c>
      <c r="B85" s="121" t="s">
        <v>193</v>
      </c>
      <c r="C85" s="122">
        <v>100</v>
      </c>
      <c r="D85" s="122">
        <v>100</v>
      </c>
      <c r="E85" s="122">
        <v>100</v>
      </c>
      <c r="F85" s="122" t="s">
        <v>170</v>
      </c>
      <c r="G85" s="88"/>
    </row>
    <row r="86" spans="1:7" ht="30" customHeight="1" thickBot="1" x14ac:dyDescent="0.35">
      <c r="A86" s="520" t="s">
        <v>215</v>
      </c>
      <c r="B86" s="521"/>
      <c r="C86" s="521"/>
      <c r="D86" s="521"/>
      <c r="E86" s="521"/>
      <c r="F86" s="522"/>
    </row>
    <row r="87" spans="1:7" ht="30" customHeight="1" thickBot="1" x14ac:dyDescent="0.35">
      <c r="A87" s="120" t="s">
        <v>183</v>
      </c>
      <c r="B87" s="121" t="s">
        <v>193</v>
      </c>
      <c r="C87" s="122">
        <v>100</v>
      </c>
      <c r="D87" s="122">
        <v>100</v>
      </c>
      <c r="E87" s="122">
        <v>100</v>
      </c>
      <c r="F87" s="122" t="s">
        <v>170</v>
      </c>
    </row>
    <row r="88" spans="1:7" ht="30" customHeight="1" thickBot="1" x14ac:dyDescent="0.35">
      <c r="A88" s="520" t="s">
        <v>216</v>
      </c>
      <c r="B88" s="521"/>
      <c r="C88" s="521"/>
      <c r="D88" s="521"/>
      <c r="E88" s="521"/>
      <c r="F88" s="522"/>
    </row>
    <row r="89" spans="1:7" ht="30" customHeight="1" thickBot="1" x14ac:dyDescent="0.35">
      <c r="A89" s="116" t="s">
        <v>150</v>
      </c>
      <c r="B89" s="117" t="s">
        <v>60</v>
      </c>
      <c r="C89" s="118">
        <v>3</v>
      </c>
      <c r="D89" s="118">
        <v>4</v>
      </c>
      <c r="E89" s="118">
        <v>4</v>
      </c>
      <c r="F89" s="118" t="s">
        <v>171</v>
      </c>
    </row>
    <row r="90" spans="1:7" ht="30" customHeight="1" thickBot="1" x14ac:dyDescent="0.35">
      <c r="A90" s="520" t="s">
        <v>194</v>
      </c>
      <c r="B90" s="521"/>
      <c r="C90" s="521"/>
      <c r="D90" s="521"/>
      <c r="E90" s="521"/>
      <c r="F90" s="522"/>
    </row>
    <row r="91" spans="1:7" ht="30" customHeight="1" thickBot="1" x14ac:dyDescent="0.35">
      <c r="A91" s="116" t="s">
        <v>151</v>
      </c>
      <c r="B91" s="117" t="s">
        <v>217</v>
      </c>
      <c r="C91" s="118">
        <v>100</v>
      </c>
      <c r="D91" s="118">
        <v>100</v>
      </c>
      <c r="E91" s="118">
        <v>100</v>
      </c>
      <c r="F91" s="118" t="s">
        <v>171</v>
      </c>
    </row>
    <row r="92" spans="1:7" ht="30" customHeight="1" thickBot="1" x14ac:dyDescent="0.35">
      <c r="A92" s="116" t="s">
        <v>152</v>
      </c>
      <c r="B92" s="117" t="s">
        <v>62</v>
      </c>
      <c r="C92" s="118">
        <v>100</v>
      </c>
      <c r="D92" s="118">
        <v>100</v>
      </c>
      <c r="E92" s="118">
        <v>100</v>
      </c>
      <c r="F92" s="118" t="s">
        <v>171</v>
      </c>
    </row>
    <row r="93" spans="1:7" ht="30" customHeight="1" thickBot="1" x14ac:dyDescent="0.35">
      <c r="A93" s="116" t="s">
        <v>153</v>
      </c>
      <c r="B93" s="117" t="s">
        <v>280</v>
      </c>
      <c r="C93" s="118">
        <v>100</v>
      </c>
      <c r="D93" s="118">
        <v>100</v>
      </c>
      <c r="E93" s="118">
        <v>100</v>
      </c>
      <c r="F93" s="118" t="s">
        <v>171</v>
      </c>
    </row>
    <row r="94" spans="1:7" ht="30" customHeight="1" thickBot="1" x14ac:dyDescent="0.35">
      <c r="A94" s="116" t="s">
        <v>279</v>
      </c>
      <c r="B94" s="117" t="s">
        <v>63</v>
      </c>
      <c r="C94" s="118">
        <v>100</v>
      </c>
      <c r="D94" s="118">
        <v>100</v>
      </c>
      <c r="E94" s="118">
        <v>100</v>
      </c>
      <c r="F94" s="118" t="s">
        <v>171</v>
      </c>
    </row>
    <row r="95" spans="1:7" ht="30" customHeight="1" thickBot="1" x14ac:dyDescent="0.35">
      <c r="A95" s="520" t="s">
        <v>154</v>
      </c>
      <c r="B95" s="521"/>
      <c r="C95" s="521"/>
      <c r="D95" s="521"/>
      <c r="E95" s="521"/>
      <c r="F95" s="522"/>
    </row>
    <row r="96" spans="1:7" ht="30" customHeight="1" thickBot="1" x14ac:dyDescent="0.35">
      <c r="A96" s="116" t="s">
        <v>155</v>
      </c>
      <c r="B96" s="117" t="s">
        <v>274</v>
      </c>
      <c r="C96" s="118">
        <v>100</v>
      </c>
      <c r="D96" s="118">
        <v>100</v>
      </c>
      <c r="E96" s="118">
        <v>100</v>
      </c>
      <c r="F96" s="118" t="s">
        <v>171</v>
      </c>
    </row>
    <row r="97" spans="1:6" ht="30" customHeight="1" thickBot="1" x14ac:dyDescent="0.35">
      <c r="A97" s="116" t="s">
        <v>156</v>
      </c>
      <c r="B97" s="117" t="s">
        <v>66</v>
      </c>
      <c r="C97" s="118">
        <v>6</v>
      </c>
      <c r="D97" s="118">
        <v>8</v>
      </c>
      <c r="E97" s="118">
        <v>8</v>
      </c>
      <c r="F97" s="118" t="s">
        <v>171</v>
      </c>
    </row>
    <row r="98" spans="1:6" ht="30" customHeight="1" thickBot="1" x14ac:dyDescent="0.35">
      <c r="A98" s="116" t="s">
        <v>275</v>
      </c>
      <c r="B98" s="117" t="s">
        <v>278</v>
      </c>
      <c r="C98" s="118">
        <v>100</v>
      </c>
      <c r="D98" s="118">
        <v>100</v>
      </c>
      <c r="E98" s="118">
        <v>100</v>
      </c>
      <c r="F98" s="118" t="s">
        <v>171</v>
      </c>
    </row>
    <row r="99" spans="1:6" ht="30" customHeight="1" thickBot="1" x14ac:dyDescent="0.35">
      <c r="A99" s="116" t="s">
        <v>283</v>
      </c>
      <c r="B99" s="117" t="s">
        <v>67</v>
      </c>
      <c r="C99" s="118">
        <v>100</v>
      </c>
      <c r="D99" s="118">
        <v>100</v>
      </c>
      <c r="E99" s="118">
        <v>100</v>
      </c>
      <c r="F99" s="118" t="s">
        <v>171</v>
      </c>
    </row>
  </sheetData>
  <mergeCells count="35">
    <mergeCell ref="A44:F44"/>
    <mergeCell ref="A52:F52"/>
    <mergeCell ref="A1:A2"/>
    <mergeCell ref="C1:E1"/>
    <mergeCell ref="F1:F2"/>
    <mergeCell ref="A4:F4"/>
    <mergeCell ref="A7:F7"/>
    <mergeCell ref="A5:F5"/>
    <mergeCell ref="A95:F95"/>
    <mergeCell ref="A59:F59"/>
    <mergeCell ref="A71:F71"/>
    <mergeCell ref="A67:F67"/>
    <mergeCell ref="A74:F74"/>
    <mergeCell ref="A72:F72"/>
    <mergeCell ref="A82:F82"/>
    <mergeCell ref="A84:F84"/>
    <mergeCell ref="A86:F86"/>
    <mergeCell ref="A88:F88"/>
    <mergeCell ref="A77:F77"/>
    <mergeCell ref="G53:G55"/>
    <mergeCell ref="A60:F60"/>
    <mergeCell ref="A8:F8"/>
    <mergeCell ref="A10:F10"/>
    <mergeCell ref="A90:F90"/>
    <mergeCell ref="A12:F12"/>
    <mergeCell ref="A18:F18"/>
    <mergeCell ref="A19:F19"/>
    <mergeCell ref="A24:F24"/>
    <mergeCell ref="A14:F14"/>
    <mergeCell ref="A28:F28"/>
    <mergeCell ref="A31:F31"/>
    <mergeCell ref="A36:F36"/>
    <mergeCell ref="A41:F41"/>
    <mergeCell ref="A56:F56"/>
    <mergeCell ref="A39:F39"/>
  </mergeCells>
  <phoneticPr fontId="9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Strategija - 07</vt:lpstr>
      <vt:lpstr>Stebėsenos rodikliai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Valasevičienė</dc:creator>
  <cp:lastModifiedBy>Aurelija Damarodiene</cp:lastModifiedBy>
  <cp:lastPrinted>2026-02-10T11:25:15Z</cp:lastPrinted>
  <dcterms:created xsi:type="dcterms:W3CDTF">2015-06-05T18:17:20Z</dcterms:created>
  <dcterms:modified xsi:type="dcterms:W3CDTF">2026-02-10T11:27:02Z</dcterms:modified>
</cp:coreProperties>
</file>