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aurelija.damarodiene\Desktop\2026-2028-SVP-TARYBAI\"/>
    </mc:Choice>
  </mc:AlternateContent>
  <xr:revisionPtr revIDLastSave="0" documentId="13_ncr:1_{D8D8BFB9-718F-473E-AA86-D9AE1D29293E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Programa - 05" sheetId="1" r:id="rId1"/>
    <sheet name="Stebėsenos rodikliai" sheetId="2" r:id="rId2"/>
  </sheets>
  <definedNames>
    <definedName name="_xlnm.Print_Area" localSheetId="0">'Programa - 05'!$A$3:$N$198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4" i="1" l="1"/>
  <c r="L190" i="1"/>
  <c r="L189" i="1"/>
  <c r="L188" i="1"/>
  <c r="L191" i="1" l="1"/>
  <c r="M172" i="1"/>
  <c r="M173" i="1" s="1"/>
  <c r="N172" i="1"/>
  <c r="N173" i="1" s="1"/>
  <c r="L172" i="1"/>
  <c r="L173" i="1" s="1"/>
  <c r="L192" i="1"/>
  <c r="N188" i="1"/>
  <c r="M188" i="1"/>
  <c r="M93" i="1"/>
  <c r="L93" i="1"/>
  <c r="N54" i="1"/>
  <c r="M54" i="1"/>
  <c r="L54" i="1"/>
  <c r="L123" i="1"/>
  <c r="N161" i="1" l="1"/>
  <c r="N166" i="1" s="1"/>
  <c r="M161" i="1"/>
  <c r="L161" i="1"/>
  <c r="N157" i="1"/>
  <c r="N158" i="1" s="1"/>
  <c r="M157" i="1"/>
  <c r="M158" i="1" s="1"/>
  <c r="L157" i="1"/>
  <c r="L158" i="1" s="1"/>
  <c r="N137" i="1"/>
  <c r="M137" i="1"/>
  <c r="L137" i="1"/>
  <c r="N93" i="1"/>
  <c r="N88" i="1"/>
  <c r="N89" i="1" s="1"/>
  <c r="M88" i="1"/>
  <c r="M89" i="1" s="1"/>
  <c r="L88" i="1"/>
  <c r="L89" i="1" s="1"/>
  <c r="N83" i="1"/>
  <c r="N84" i="1" s="1"/>
  <c r="M83" i="1"/>
  <c r="M84" i="1" s="1"/>
  <c r="L83" i="1"/>
  <c r="L84" i="1" s="1"/>
  <c r="N78" i="1"/>
  <c r="N79" i="1" s="1"/>
  <c r="M78" i="1"/>
  <c r="M79" i="1" s="1"/>
  <c r="L78" i="1"/>
  <c r="L79" i="1" s="1"/>
  <c r="N72" i="1"/>
  <c r="M72" i="1"/>
  <c r="L72" i="1"/>
  <c r="M31" i="1"/>
  <c r="M32" i="1" s="1"/>
  <c r="L32" i="1"/>
  <c r="N126" i="1"/>
  <c r="N132" i="1" l="1"/>
  <c r="N196" i="1" s="1"/>
  <c r="M132" i="1"/>
  <c r="M196" i="1" s="1"/>
  <c r="L132" i="1"/>
  <c r="L196" i="1" s="1"/>
  <c r="L186" i="1"/>
  <c r="L185" i="1"/>
  <c r="L14" i="1"/>
  <c r="L15" i="1" s="1"/>
  <c r="L16" i="1" s="1"/>
  <c r="L144" i="1"/>
  <c r="L145" i="1" s="1"/>
  <c r="L146" i="1" s="1"/>
  <c r="L165" i="1"/>
  <c r="L166" i="1" s="1"/>
  <c r="L187" i="1"/>
  <c r="L129" i="1"/>
  <c r="L138" i="1"/>
  <c r="L169" i="1"/>
  <c r="L170" i="1" s="1"/>
  <c r="L194" i="1"/>
  <c r="L193" i="1" s="1"/>
  <c r="N190" i="1"/>
  <c r="M190" i="1"/>
  <c r="N184" i="1"/>
  <c r="M184" i="1"/>
  <c r="N185" i="1"/>
  <c r="M185" i="1"/>
  <c r="N186" i="1"/>
  <c r="M186" i="1"/>
  <c r="N187" i="1"/>
  <c r="M187" i="1"/>
  <c r="N189" i="1"/>
  <c r="M189" i="1"/>
  <c r="N191" i="1"/>
  <c r="M191" i="1"/>
  <c r="N192" i="1"/>
  <c r="M192" i="1"/>
  <c r="N194" i="1"/>
  <c r="M194" i="1"/>
  <c r="M165" i="1"/>
  <c r="M166" i="1" s="1"/>
  <c r="N165" i="1"/>
  <c r="L73" i="1"/>
  <c r="L58" i="1"/>
  <c r="L59" i="1" s="1"/>
  <c r="L62" i="1"/>
  <c r="L63" i="1" s="1"/>
  <c r="L43" i="1"/>
  <c r="L40" i="1"/>
  <c r="L37" i="1"/>
  <c r="L21" i="1"/>
  <c r="N129" i="1"/>
  <c r="M129" i="1"/>
  <c r="L174" i="1" l="1"/>
  <c r="L183" i="1"/>
  <c r="L182" i="1" s="1"/>
  <c r="L195" i="1" s="1"/>
  <c r="L175" i="1"/>
  <c r="L176" i="1" s="1"/>
  <c r="L44" i="1"/>
  <c r="L126" i="1"/>
  <c r="M126" i="1"/>
  <c r="N193" i="1" l="1"/>
  <c r="M193" i="1"/>
  <c r="N183" i="1" l="1"/>
  <c r="N182" i="1" s="1"/>
  <c r="N195" i="1" s="1"/>
  <c r="M183" i="1"/>
  <c r="M182" i="1" s="1"/>
  <c r="M195" i="1" s="1"/>
  <c r="N197" i="1" l="1"/>
  <c r="M198" i="1"/>
  <c r="N198" i="1"/>
  <c r="N169" i="1"/>
  <c r="N170" i="1" s="1"/>
  <c r="N174" i="1" s="1"/>
  <c r="M169" i="1"/>
  <c r="M170" i="1" s="1"/>
  <c r="M174" i="1" s="1"/>
  <c r="N144" i="1"/>
  <c r="N145" i="1" s="1"/>
  <c r="N146" i="1" s="1"/>
  <c r="M144" i="1"/>
  <c r="M145" i="1" s="1"/>
  <c r="M146" i="1" s="1"/>
  <c r="N138" i="1"/>
  <c r="M138" i="1"/>
  <c r="N123" i="1"/>
  <c r="M123" i="1"/>
  <c r="N120" i="1"/>
  <c r="M120" i="1"/>
  <c r="L120" i="1"/>
  <c r="N117" i="1"/>
  <c r="M117" i="1"/>
  <c r="L117" i="1"/>
  <c r="N114" i="1"/>
  <c r="M114" i="1"/>
  <c r="L114" i="1"/>
  <c r="N111" i="1"/>
  <c r="M111" i="1"/>
  <c r="L111" i="1"/>
  <c r="N108" i="1"/>
  <c r="M108" i="1"/>
  <c r="L108" i="1"/>
  <c r="N105" i="1"/>
  <c r="M105" i="1"/>
  <c r="L105" i="1"/>
  <c r="N102" i="1"/>
  <c r="M102" i="1"/>
  <c r="L102" i="1"/>
  <c r="N99" i="1"/>
  <c r="M99" i="1"/>
  <c r="L99" i="1"/>
  <c r="N96" i="1"/>
  <c r="M96" i="1"/>
  <c r="L96" i="1"/>
  <c r="N73" i="1"/>
  <c r="M73" i="1"/>
  <c r="N62" i="1"/>
  <c r="N63" i="1" s="1"/>
  <c r="M62" i="1"/>
  <c r="M63" i="1" s="1"/>
  <c r="N58" i="1"/>
  <c r="N59" i="1" s="1"/>
  <c r="M58" i="1"/>
  <c r="M59" i="1" s="1"/>
  <c r="N50" i="1"/>
  <c r="M50" i="1"/>
  <c r="L50" i="1"/>
  <c r="N47" i="1"/>
  <c r="M47" i="1"/>
  <c r="L47" i="1"/>
  <c r="N43" i="1"/>
  <c r="M43" i="1"/>
  <c r="N40" i="1"/>
  <c r="M40" i="1"/>
  <c r="N37" i="1"/>
  <c r="M37" i="1"/>
  <c r="N31" i="1"/>
  <c r="N32" i="1" s="1"/>
  <c r="N27" i="1"/>
  <c r="M27" i="1"/>
  <c r="M24" i="1"/>
  <c r="L24" i="1"/>
  <c r="N14" i="1"/>
  <c r="N15" i="1" s="1"/>
  <c r="N16" i="1" s="1"/>
  <c r="M14" i="1"/>
  <c r="M15" i="1" s="1"/>
  <c r="M16" i="1" s="1"/>
  <c r="N175" i="1" l="1"/>
  <c r="N176" i="1" s="1"/>
  <c r="M175" i="1"/>
  <c r="M176" i="1" s="1"/>
  <c r="L55" i="1"/>
  <c r="L64" i="1" s="1"/>
  <c r="M55" i="1"/>
  <c r="N55" i="1"/>
  <c r="M133" i="1"/>
  <c r="M139" i="1" s="1"/>
  <c r="M147" i="1" s="1"/>
  <c r="M148" i="1" s="1"/>
  <c r="N133" i="1"/>
  <c r="N139" i="1" s="1"/>
  <c r="N147" i="1" s="1"/>
  <c r="N148" i="1" s="1"/>
  <c r="L133" i="1"/>
  <c r="L139" i="1" s="1"/>
  <c r="L147" i="1" s="1"/>
  <c r="L148" i="1" s="1"/>
  <c r="N28" i="1"/>
  <c r="N33" i="1" s="1"/>
  <c r="L28" i="1"/>
  <c r="L33" i="1" s="1"/>
  <c r="M44" i="1"/>
  <c r="M28" i="1"/>
  <c r="M33" i="1" s="1"/>
  <c r="N44" i="1"/>
  <c r="L197" i="1" l="1"/>
  <c r="M197" i="1"/>
  <c r="L198" i="1"/>
  <c r="L65" i="1"/>
  <c r="L66" i="1" s="1"/>
  <c r="L177" i="1" s="1"/>
  <c r="M64" i="1"/>
  <c r="N64" i="1"/>
  <c r="N65" i="1" l="1"/>
  <c r="N66" i="1" s="1"/>
  <c r="N177" i="1" s="1"/>
  <c r="M65" i="1"/>
  <c r="M66" i="1" s="1"/>
  <c r="M177" i="1" s="1"/>
</calcChain>
</file>

<file path=xl/sharedStrings.xml><?xml version="1.0" encoding="utf-8"?>
<sst xmlns="http://schemas.openxmlformats.org/spreadsheetml/2006/main" count="678" uniqueCount="403">
  <si>
    <t>Programos kodas</t>
  </si>
  <si>
    <t>Prioriteto kodas</t>
  </si>
  <si>
    <t>Strateginio tikslo kodas</t>
  </si>
  <si>
    <t>Uždavinio kodas</t>
  </si>
  <si>
    <t>Priemonės kodas</t>
  </si>
  <si>
    <t>Veiklos kodas</t>
  </si>
  <si>
    <t>Veiklos pavadinimas</t>
  </si>
  <si>
    <t>Veiklos vykdytojas</t>
  </si>
  <si>
    <t>Finansavimo šaltinis</t>
  </si>
  <si>
    <t/>
  </si>
  <si>
    <t>1.1.1.1.1.</t>
  </si>
  <si>
    <t>Miesto tvarkymo ir statybos skyrius</t>
  </si>
  <si>
    <t>ESF</t>
  </si>
  <si>
    <t>Projekto rezultatų tęstinumo užtikrinimas, proc.</t>
  </si>
  <si>
    <t>SBB</t>
  </si>
  <si>
    <t>Viso:</t>
  </si>
  <si>
    <t>Iš viso priemonei:</t>
  </si>
  <si>
    <t>Iš viso uždaviniui:</t>
  </si>
  <si>
    <t>1.1.2.1.1.</t>
  </si>
  <si>
    <t>Esamų viešųjų erdvių ir objektų sutvarkymas, bei nepertraukiamos priežiūros užtikrinimas (T)</t>
  </si>
  <si>
    <t>Viešųjų vietų suoliukų įsigijimas, vnt.</t>
  </si>
  <si>
    <t>Administracinių patalpų tvarkymas, vnt.</t>
  </si>
  <si>
    <t>1.1.2.1.2.</t>
  </si>
  <si>
    <t>Juodkrantės Raganų kalno sutvarkymas (T)</t>
  </si>
  <si>
    <t>Architektūros ir teritorijų planavimo skyrius</t>
  </si>
  <si>
    <t>1.1.2.1.3.</t>
  </si>
  <si>
    <t>Teritorijų planavimo dokumentų rengimas (T)</t>
  </si>
  <si>
    <t>VB</t>
  </si>
  <si>
    <t>KPP</t>
  </si>
  <si>
    <t>Atlikti darbai, proc.</t>
  </si>
  <si>
    <t>1.1.2.2.2</t>
  </si>
  <si>
    <t>Pajūrio reakracinių zonų sutvarkymas (T)</t>
  </si>
  <si>
    <t>Detaliojo plano koregavimas, vnt.</t>
  </si>
  <si>
    <t>1.1.3.1.1.</t>
  </si>
  <si>
    <t>Nidos krantinės atnaujinimas (T)</t>
  </si>
  <si>
    <t>1.1.3.1.2.</t>
  </si>
  <si>
    <t>Pervalkos krantinės atnaujinimas (T)</t>
  </si>
  <si>
    <t>1.1.3.1.3.</t>
  </si>
  <si>
    <t>Preilos krantinės atnaujinimas (T)</t>
  </si>
  <si>
    <t>1.1.3.2.2.</t>
  </si>
  <si>
    <t>1.1.3.2.4.</t>
  </si>
  <si>
    <t>Pervalkos prieplaukos įrengimas (T)</t>
  </si>
  <si>
    <t>1.1.3.2.5.</t>
  </si>
  <si>
    <t>SPP</t>
  </si>
  <si>
    <t>1.1.3.3.2.</t>
  </si>
  <si>
    <t>Molo prie sporto mokyklos sutvarkymas (T)</t>
  </si>
  <si>
    <t>1.1.3.4.1.</t>
  </si>
  <si>
    <t>Vandens kelių sutvarkymas (T)</t>
  </si>
  <si>
    <t>Iš viso tikslui:</t>
  </si>
  <si>
    <t>Iš viso prioritetui:</t>
  </si>
  <si>
    <t>2.1.1.1.1.</t>
  </si>
  <si>
    <t>Saugaus eismo priemonių įgyvendinimas (T)</t>
  </si>
  <si>
    <t>Gatvių asfalto dangų ženklinimas, km</t>
  </si>
  <si>
    <t xml:space="preserve">Kelio apšvietimo įrengimas, vnt. </t>
  </si>
  <si>
    <t>2.1.1.2.1.</t>
  </si>
  <si>
    <t>Nidos centrinės dalies sutvarkymas</t>
  </si>
  <si>
    <t>2.1.1.3.1.</t>
  </si>
  <si>
    <t>Elektromobilių įkrovimo stotelių įrengimas (T)</t>
  </si>
  <si>
    <t>Simonas Sakevičius</t>
  </si>
  <si>
    <t>2.1.1.4.1.</t>
  </si>
  <si>
    <t>Strateginio planavimo, investicijų ir turizmo skyrius</t>
  </si>
  <si>
    <t>2.1.1.5.1</t>
  </si>
  <si>
    <t>Suremontuotos dangos plotas, m²</t>
  </si>
  <si>
    <t>2.1.1.5.2</t>
  </si>
  <si>
    <t>Miško ir Vilų gatvių privažiavimo įrengimas (T)</t>
  </si>
  <si>
    <t>2.1.1.5.3.</t>
  </si>
  <si>
    <t>Privažiavimų prie ūkinių pastatų Purvynės gatvėje, nauja statyba (T)</t>
  </si>
  <si>
    <t>Įgyvendintas projektas, proc.</t>
  </si>
  <si>
    <t>2.1.1.5.4.</t>
  </si>
  <si>
    <t>Vilų  gatvės rekonstrukcija (T)</t>
  </si>
  <si>
    <t xml:space="preserve">Parengtas techninis projektas, proc. </t>
  </si>
  <si>
    <t>2.1.1.5.5.</t>
  </si>
  <si>
    <t>2.1.1.5.6.</t>
  </si>
  <si>
    <t>Privažiavimo prie pietinės Pervalkos dalies, įrengimas (T)</t>
  </si>
  <si>
    <t>2.1.1.5.7.</t>
  </si>
  <si>
    <t>Privažiavimo tarp Pervalkos g. 42 ir Pervalkos g. 38 sutvarkymas (T)</t>
  </si>
  <si>
    <t>2.1.1.5.8.</t>
  </si>
  <si>
    <t>Žemės sklypo L. Rėzos g. 6D, Neringa, sutvarkymas (T)</t>
  </si>
  <si>
    <t>2.1.1.5.9.</t>
  </si>
  <si>
    <t>Naglių gatvės važiuojamosios dalies ruožo tarp koordinuotų taškų 14 ir 19, Neringa, rekonstravimo projektas.(T)</t>
  </si>
  <si>
    <t>2.1.1.5.10.</t>
  </si>
  <si>
    <t>Vėtrungių  gatvės ruožo rekonstravimo darbai (T)</t>
  </si>
  <si>
    <t>2.1.1.5.11.</t>
  </si>
  <si>
    <t>Automobilių stovėjimo aikštelės adresu Taikos g. 39, Neringa statybos darbai (T)</t>
  </si>
  <si>
    <t>2.1.1.7.1.</t>
  </si>
  <si>
    <t>VŠĮ Nidos oro parko veikos organizavimas (T)</t>
  </si>
  <si>
    <t>VšĮ Nidos oro parkas</t>
  </si>
  <si>
    <t>Veiklos organizavimas, proc.</t>
  </si>
  <si>
    <t>2.1.2.3.1.</t>
  </si>
  <si>
    <t>SVA</t>
  </si>
  <si>
    <t>Šiukšliadėžių aptarnavimas, vnt.</t>
  </si>
  <si>
    <t>Smėlio mechaninis valymas, km</t>
  </si>
  <si>
    <t>Medžių genėjimas ir formavimas, vnt.</t>
  </si>
  <si>
    <t>Miško parko priežiūra, ha</t>
  </si>
  <si>
    <t>Šventinių renginių aptarnavimas, vnt.</t>
  </si>
  <si>
    <t>Stacionariųjų tualetų valymas, vnt.</t>
  </si>
  <si>
    <t>Konteinerinių tualetų valymas, vnt.</t>
  </si>
  <si>
    <t>Mobilių WC valymas, vnt.</t>
  </si>
  <si>
    <t>Kelio/inform. ženklų priežiūra, vnt.</t>
  </si>
  <si>
    <t>Medinių suolų priežiūra, vnt.</t>
  </si>
  <si>
    <t>Paplūdimių inventorius priežiūra, vnt.</t>
  </si>
  <si>
    <t>Kapinių priežiūros užtikrinimas, vnt.</t>
  </si>
  <si>
    <t>Viešųjų tualetų remontas, vnt.</t>
  </si>
  <si>
    <t>Vaikų žaidimo aikštelių priežiūra ir remontas, vnt.</t>
  </si>
  <si>
    <t xml:space="preserve">Žiemos tarnybos budėjimas, parų sk. </t>
  </si>
  <si>
    <t>Transporto priemonių ir mechanizmų įsigijimas (atnaujinimas), vnt.</t>
  </si>
  <si>
    <t>Šviestuvų ir prožektorių priežiūra, vnt.</t>
  </si>
  <si>
    <t>Aptarnaujamų paplūdimių ilgis, km</t>
  </si>
  <si>
    <t>3.3.1.1.1.</t>
  </si>
  <si>
    <t>Daugiabučių namų renovacija (T)</t>
  </si>
  <si>
    <t>Parengtas investicinis planas, vnt.</t>
  </si>
  <si>
    <t>Modernizuota namų, vnt.</t>
  </si>
  <si>
    <t>3.3.1.1.2.</t>
  </si>
  <si>
    <t xml:space="preserve"> Daugiabučių namų remontas (T)</t>
  </si>
  <si>
    <t>Suremontuotų butų, vnt.</t>
  </si>
  <si>
    <t>3.3.1.2.2.</t>
  </si>
  <si>
    <t>Saulės elektrinės įrengimas Nidoje  (T)</t>
  </si>
  <si>
    <t>3.3.1.3.1</t>
  </si>
  <si>
    <t>Gatvių apšvietimo modernizavimas Neringos savivaldybėje (T)</t>
  </si>
  <si>
    <t>Iš viso programai:</t>
  </si>
  <si>
    <t>Priemonės pavadinimas</t>
  </si>
  <si>
    <t>Savivaldybės strateginio plėtros plano priemonės kodas</t>
  </si>
  <si>
    <t>2026 m. poreikis (tūkst. Eur)</t>
  </si>
  <si>
    <t>05. Miesto infrastruktūros priežiūros ir plėtros programa</t>
  </si>
  <si>
    <t>TIKSLŲ, UŽDAVINIŲ, PRIEMONIŲ, VEIKLŲ IR IŠLAIDŲ SUVESTINĖ</t>
  </si>
  <si>
    <t>Darnaus pajūrio ir vandens turizmo bei konkurencingumo augimas</t>
  </si>
  <si>
    <t>Užtikrinti darnios vietokūros vystymą bei turizmo infrastruktūros patrauklumą</t>
  </si>
  <si>
    <t xml:space="preserve">Padidinti kurorto lankytinų objektų patrauklumą ir vykdyti paveldo aktualizavimą </t>
  </si>
  <si>
    <t xml:space="preserve">Paveldo objektų sutvarkymas (restauravimas) ir priežiūra </t>
  </si>
  <si>
    <t xml:space="preserve">Sukurti naują ir atnaujinti esamą viešąją rekreacinę ir turizmo infrastruktūrą, skirti mažinti sezoniškumą, užtikrinant tvarumo principus </t>
  </si>
  <si>
    <t xml:space="preserve">Esamų viešųjų erdvių ir objektų sutvarkymas, bei nepertraukiamos priežiūros užtikrinimas </t>
  </si>
  <si>
    <t xml:space="preserve">Atnaujinti/aktualizuoti vandens transportą/kelius ir susijusią infrastruktūrą </t>
  </si>
  <si>
    <t xml:space="preserve">Krantinių infrastruktūros atnaujinimas </t>
  </si>
  <si>
    <t xml:space="preserve">Infrastruktūros tinkamos buriavimui ir kitoms vandens sporto veikloms pritaikymas </t>
  </si>
  <si>
    <t xml:space="preserve">Vandens transporto jungčių bei susijusių veiklų vystymas, grįstas bendradarbiavimo pagrindu užtikrinant tvarumo principus </t>
  </si>
  <si>
    <t>Patrauklios aplinkos gyvenimui ir poilsiui kūrimas</t>
  </si>
  <si>
    <t xml:space="preserve">Kryptingai vystyti darnaus judumo planą </t>
  </si>
  <si>
    <t xml:space="preserve">Išvystyti darnią susisiekimo sistemą, skatinti judumą ekologiškomis transporto priemonėmis ir išplėsti jų infrastruktūrą </t>
  </si>
  <si>
    <t xml:space="preserve">Eismo saugumo gerinimui reikalingų inžinerinių saugaus eismo priemonių diegimas </t>
  </si>
  <si>
    <t xml:space="preserve">Darnaus judumo priemonių diegimas </t>
  </si>
  <si>
    <t xml:space="preserve">Ekologiško transporto paslaugos sukūrimas ir būtinosios infrastruktūros įrengimas </t>
  </si>
  <si>
    <t xml:space="preserve">Efektyvios automobilių stovėjimo infrastruktūros sukūrimas  </t>
  </si>
  <si>
    <t xml:space="preserve">Susisiekimo dangų atnaujinimas </t>
  </si>
  <si>
    <t xml:space="preserve">Efektyvaus Nidos aerodromo veiklos organizavimas </t>
  </si>
  <si>
    <t>Sukurti svečiams ir gyventojams patrauklią ir saugią aplinką</t>
  </si>
  <si>
    <t xml:space="preserve">Viešųjų erdvių tvarkymas, atnaujinimas ir priežiūra </t>
  </si>
  <si>
    <t>Efektyvus Neringos savivaldybės valdymas</t>
  </si>
  <si>
    <t>Kurti žaliosios savivaldybės modelį</t>
  </si>
  <si>
    <t xml:space="preserve">Organizuoti tvarų ir efektyvų energetinių išteklių panaudojimą </t>
  </si>
  <si>
    <t xml:space="preserve">Daugiabučių modernizavimo programos parengimas ir kvartalinės renovacijos vykdymas </t>
  </si>
  <si>
    <t xml:space="preserve">Atsinaujinančių energijos šaltinių plėtros vykdymas </t>
  </si>
  <si>
    <t xml:space="preserve">Gatvių apšvietimo modernizavimas </t>
  </si>
  <si>
    <t>Finansavimo šaltiniai</t>
  </si>
  <si>
    <t>2025 m. poreikis</t>
  </si>
  <si>
    <t>2026 m. poreikis</t>
  </si>
  <si>
    <t>Lėšų poreikis</t>
  </si>
  <si>
    <t>SAVIVALDYBĖS  LĖŠOS, IŠ VISO:</t>
  </si>
  <si>
    <t>Savivaldybės biudžetas (įskaitant skolintas lėšas) (SB)</t>
  </si>
  <si>
    <t>Iš jo:
savivaldybės biudžeto lėšos (nuosavos, be ankstesnių metų likučio) (SBB)</t>
  </si>
  <si>
    <t>Aplinkos apsaugos rėmimo specialioji programa (AAP)</t>
  </si>
  <si>
    <t>Visuomenės sveikatos rėmimo specialioji programa (VSP)</t>
  </si>
  <si>
    <t>Lietuvos Respublikos valstybės biudžeto dotacijos (VB)</t>
  </si>
  <si>
    <t>Kelių priežiūros ir plėtros programos lėšos (KPP)</t>
  </si>
  <si>
    <t>Pajamų įmokos ir kitos pajamos (SPP)</t>
  </si>
  <si>
    <t>Europos Sąjungos ir kitos tarptautinės finansinės paramos lėšos (ESF)</t>
  </si>
  <si>
    <t>Skolintos lėšos (SL)</t>
  </si>
  <si>
    <t>Ankstesnių metų likučiai (SVA)</t>
  </si>
  <si>
    <t>KITI ŠALTINIAI, IŠ VISO:</t>
  </si>
  <si>
    <t>Kiti šaltiniai (Europos Sąjungos finansinė parama projektams įgyvendinti ir kitos teisėtai gautos lėšos, nurodant atskirus šaltinius) (KTF)</t>
  </si>
  <si>
    <t>IŠ VISO programai finansuoti pagal finansavimo šaltinius (1 ir 2 punktai)</t>
  </si>
  <si>
    <t>Iš jų: regioninių pažangos priemonių lėšos (RPP)</t>
  </si>
  <si>
    <t>Asignavimų ir kitų lėšų pokytis, palyginti su ankstesnių metų patvirtintų asignavimų ir kitų lėšų planu</t>
  </si>
  <si>
    <t>IŠ VISO:</t>
  </si>
  <si>
    <t>Finansavimo šaltinių suvestinė</t>
  </si>
  <si>
    <t>Stebėsenos rodiklio kodas</t>
  </si>
  <si>
    <t>Siektinos stebėsenos rodiklių reikšmės</t>
  </si>
  <si>
    <t>Savivaldybės strateginio plėtros plano rodiklis</t>
  </si>
  <si>
    <t>3.3 tikslas. Kurti žaliosios savivaldybės modelį</t>
  </si>
  <si>
    <t>1.1 tikslas. Užtikrinti darnios vietokūros vystymą bei turizmo infrastruktūros patrauklumą</t>
  </si>
  <si>
    <t xml:space="preserve">1.1.1 uždavinys. Padidinti kurorto lankytinų objektų patrauklumą ir vykdyti paveldo aktualizavimą </t>
  </si>
  <si>
    <t>V-01-01-01-01-01</t>
  </si>
  <si>
    <t xml:space="preserve">1.1.2 uždavinys. Sukurti naują ir atnaujinti esamą viešąją rekreacinę ir turizmo infrastruktūrą, skirti mažinti sezoniškumą, užtikrinant tvarumo principus </t>
  </si>
  <si>
    <t>V-01-01-02-01-01-01</t>
  </si>
  <si>
    <t>V-01-01-02-01-01-02</t>
  </si>
  <si>
    <t>V-01-01-02-01-01-03</t>
  </si>
  <si>
    <t>V-01-01-02-01-01-04</t>
  </si>
  <si>
    <t>V-01-01-02-01-01-05</t>
  </si>
  <si>
    <t>V-01-01-02-02-02</t>
  </si>
  <si>
    <t xml:space="preserve">1.1.3 uždavinys. Atnaujinti/aktualizuoti vandens transportą/kelius ir susijusią infrastruktūrą </t>
  </si>
  <si>
    <t>1.1.1.1.1 veikla. Projekto "Neringos savivaldybės teritorijos kraštovaizdžio gerinimas" įgyvendinimas</t>
  </si>
  <si>
    <t>1.1.2.1.1 veikla. Esamų viešųjų erdvių ir objektų sutvarkymas, bei nepertraukiamos priežiūros užtikrinimas</t>
  </si>
  <si>
    <t>1.1.2.1.3 veikla. Teritorijų planavimo dokumentų rengimas</t>
  </si>
  <si>
    <t>Susisiekimo projektų įgyvendinimas, vnt.</t>
  </si>
  <si>
    <t>Saugaus eismo priemonių diegimas, vnt.</t>
  </si>
  <si>
    <t xml:space="preserve">2.1 tikslas. Kryptingai vystyti darnaus judumo planą </t>
  </si>
  <si>
    <t xml:space="preserve">2.1.1 uždavinys. Išvystyti darnią susisiekimo sistemą, skatinti judumą ekologiškomis transporto priemonėmis ir išplėsti jų infrastruktūrą </t>
  </si>
  <si>
    <t>2.1.1.1.1 veikla. Saugaus eismo priemonių įgyvendinimas</t>
  </si>
  <si>
    <t>V-02-01-01-01-01-01</t>
  </si>
  <si>
    <t>V-02-01-01-01-01-02</t>
  </si>
  <si>
    <t>V-02-01-01-02-01-01</t>
  </si>
  <si>
    <t>V-02-01-01-02-01-02</t>
  </si>
  <si>
    <t>V-02-01-01-04-01</t>
  </si>
  <si>
    <t>2.1.1.5.1 veikla. Šaligatvių ir gatvių dangų remontas</t>
  </si>
  <si>
    <t>V-02-01-01-05-01</t>
  </si>
  <si>
    <t>2.1.1.5.11 veikla. Automobilių stovėjimo aikštelės adresu Taikos g. 39, Neringa statybos darbai</t>
  </si>
  <si>
    <t>V-02-01-01-05-11</t>
  </si>
  <si>
    <t>2.1.1.7.1 veikla. VŠĮ Nidos oro parko veikos organizavimas</t>
  </si>
  <si>
    <t>V-02-01-01-07-01</t>
  </si>
  <si>
    <t>2.1.2 uždavinys. Sukurti svečiams ir gyventojams patrauklią ir saugią aplinką</t>
  </si>
  <si>
    <t>V-02-01-02-03-01-01</t>
  </si>
  <si>
    <t>V-02-01-02-03-01-02</t>
  </si>
  <si>
    <t>V-02-01-02-03-01-03</t>
  </si>
  <si>
    <t>V-02-01-02-03-01-04</t>
  </si>
  <si>
    <t>V-02-01-02-03-01-05</t>
  </si>
  <si>
    <t>V-02-01-02-03-01-06</t>
  </si>
  <si>
    <t>V-02-01-02-03-01-07</t>
  </si>
  <si>
    <t>V-02-01-02-03-01-08</t>
  </si>
  <si>
    <t>V-02-01-02-03-01-09</t>
  </si>
  <si>
    <t>V-02-01-02-03-01-11</t>
  </si>
  <si>
    <t>V-02-01-02-03-01-12</t>
  </si>
  <si>
    <t>V-02-01-02-03-01-13</t>
  </si>
  <si>
    <t>V-02-01-02-03-01-14</t>
  </si>
  <si>
    <t>V-02-01-02-03-01-15</t>
  </si>
  <si>
    <t>V-02-01-02-03-01-16</t>
  </si>
  <si>
    <t>V-02-01-02-03-01-17</t>
  </si>
  <si>
    <t>V-02-01-02-03-01-18</t>
  </si>
  <si>
    <t>V-02-01-02-03-01-19</t>
  </si>
  <si>
    <t>V-02-01-02-03-01-20</t>
  </si>
  <si>
    <t>V-02-01-02-03-01-21</t>
  </si>
  <si>
    <t>V-02-01-02-03-01-22</t>
  </si>
  <si>
    <t>V-02-01-02-03-01-23</t>
  </si>
  <si>
    <t>V-02-01-02-03-01-24</t>
  </si>
  <si>
    <t>V-02-01-02-03-01-25</t>
  </si>
  <si>
    <t>V-02-01-02-03-01-26</t>
  </si>
  <si>
    <t>V-02-01-02-03-01-27</t>
  </si>
  <si>
    <t>V-02-01-02-03-01-28</t>
  </si>
  <si>
    <t>V-02-01-02-03-01-29</t>
  </si>
  <si>
    <t>V-02-01-02-03-01-30</t>
  </si>
  <si>
    <t>V-02-01-02-03-01-31</t>
  </si>
  <si>
    <t>V-02-01-02-03-01-32</t>
  </si>
  <si>
    <t>V-02-01-02-03-01-33</t>
  </si>
  <si>
    <t>V-02-01-02-03-01-34</t>
  </si>
  <si>
    <t>V-02-01-02-03-01-35</t>
  </si>
  <si>
    <t>V-02-01-02-03-01-36</t>
  </si>
  <si>
    <t>V-02-01-02-03-01-37</t>
  </si>
  <si>
    <t>V-02-01-02-03-01-38</t>
  </si>
  <si>
    <t>V-02-01-02-03-01-39</t>
  </si>
  <si>
    <t>V-02-01-02-03-01-40</t>
  </si>
  <si>
    <t xml:space="preserve">Projektų įgyvendinimas, kuriuose mažinamas energijos suvartojimas, vnt. </t>
  </si>
  <si>
    <t xml:space="preserve">3.3.1 uždavinys. Organizuoti tvarų ir efektyvų energetinių išteklių panaudojimą </t>
  </si>
  <si>
    <t>3.3.1.1.1 veikla. Daugiabučių namų renovacija</t>
  </si>
  <si>
    <t>V-03-03-01-01-01-01</t>
  </si>
  <si>
    <t>V-03-03-01-01-01-02</t>
  </si>
  <si>
    <t>3.3.1.1.2 veikla. Daugiabučių namų remontas</t>
  </si>
  <si>
    <t>V-03-03-01-01-02-01</t>
  </si>
  <si>
    <t>V-03-03-01-01-02-02</t>
  </si>
  <si>
    <t>V-03-03-01-02-01-01</t>
  </si>
  <si>
    <t>V-03-03-01-02-01-02</t>
  </si>
  <si>
    <r>
      <t>Važiuojamųjų dangų valymas, t. m</t>
    </r>
    <r>
      <rPr>
        <vertAlign val="superscript"/>
        <sz val="11"/>
        <color rgb="FF000000"/>
        <rFont val="Times New Roman"/>
        <family val="1"/>
        <charset val="186"/>
      </rPr>
      <t>2</t>
    </r>
  </si>
  <si>
    <r>
      <t>Gyvenviečių šaligatvių dangų valymas, t. m</t>
    </r>
    <r>
      <rPr>
        <vertAlign val="superscript"/>
        <sz val="11"/>
        <color rgb="FF000000"/>
        <rFont val="Times New Roman"/>
        <family val="1"/>
        <charset val="186"/>
      </rPr>
      <t>2</t>
    </r>
  </si>
  <si>
    <r>
      <t>Žaliųjų plotų valymas, t. m</t>
    </r>
    <r>
      <rPr>
        <vertAlign val="superscript"/>
        <sz val="11"/>
        <color rgb="FF000000"/>
        <rFont val="Times New Roman"/>
        <family val="1"/>
        <charset val="186"/>
      </rPr>
      <t>2</t>
    </r>
  </si>
  <si>
    <r>
      <t>Miško takų dangų valymas, t. m</t>
    </r>
    <r>
      <rPr>
        <vertAlign val="superscript"/>
        <sz val="11"/>
        <color rgb="FF000000"/>
        <rFont val="Times New Roman"/>
        <family val="1"/>
        <charset val="186"/>
      </rPr>
      <t>2</t>
    </r>
  </si>
  <si>
    <r>
      <t>Paplūdimių valymas, t. m</t>
    </r>
    <r>
      <rPr>
        <vertAlign val="superscript"/>
        <sz val="11"/>
        <color rgb="FF000000"/>
        <rFont val="Times New Roman"/>
        <family val="1"/>
        <charset val="186"/>
      </rPr>
      <t>2</t>
    </r>
  </si>
  <si>
    <r>
      <t>Skverų priežiūra, t. m</t>
    </r>
    <r>
      <rPr>
        <vertAlign val="superscript"/>
        <sz val="11"/>
        <color rgb="FF000000"/>
        <rFont val="Times New Roman"/>
        <family val="1"/>
        <charset val="186"/>
      </rPr>
      <t>2</t>
    </r>
  </si>
  <si>
    <r>
      <t>Gyvatvorių formavimas, m</t>
    </r>
    <r>
      <rPr>
        <vertAlign val="superscript"/>
        <sz val="11"/>
        <color rgb="FF000000"/>
        <rFont val="Times New Roman"/>
        <family val="1"/>
        <charset val="186"/>
      </rPr>
      <t>2</t>
    </r>
  </si>
  <si>
    <r>
      <t>Želdynų įrengimas, m</t>
    </r>
    <r>
      <rPr>
        <vertAlign val="superscript"/>
        <sz val="11"/>
        <color rgb="FF000000"/>
        <rFont val="Times New Roman"/>
        <family val="1"/>
        <charset val="186"/>
      </rPr>
      <t>2</t>
    </r>
  </si>
  <si>
    <r>
      <t>Želdynų atnaujinimas, m</t>
    </r>
    <r>
      <rPr>
        <vertAlign val="superscript"/>
        <sz val="11"/>
        <color rgb="FF000000"/>
        <rFont val="Times New Roman"/>
        <family val="1"/>
        <charset val="186"/>
      </rPr>
      <t>2</t>
    </r>
  </si>
  <si>
    <r>
      <t>Daugiamečių želdynų priežiūra, m</t>
    </r>
    <r>
      <rPr>
        <vertAlign val="superscript"/>
        <sz val="11"/>
        <color rgb="FF000000"/>
        <rFont val="Times New Roman"/>
        <family val="1"/>
        <charset val="186"/>
      </rPr>
      <t>2</t>
    </r>
  </si>
  <si>
    <r>
      <t>Želdynų apsauga, m</t>
    </r>
    <r>
      <rPr>
        <vertAlign val="superscript"/>
        <sz val="11"/>
        <color rgb="FF000000"/>
        <rFont val="Times New Roman"/>
        <family val="1"/>
        <charset val="186"/>
      </rPr>
      <t>2</t>
    </r>
  </si>
  <si>
    <r>
      <t>Dekoratyvinių krūmų priežiūra, m</t>
    </r>
    <r>
      <rPr>
        <vertAlign val="superscript"/>
        <sz val="11"/>
        <color rgb="FF000000"/>
        <rFont val="Times New Roman"/>
        <family val="1"/>
        <charset val="186"/>
      </rPr>
      <t>2</t>
    </r>
  </si>
  <si>
    <r>
      <t>Skverų dangos atstatymas, m</t>
    </r>
    <r>
      <rPr>
        <vertAlign val="superscript"/>
        <sz val="11"/>
        <color rgb="FF000000"/>
        <rFont val="Times New Roman"/>
        <family val="1"/>
        <charset val="186"/>
      </rPr>
      <t>2</t>
    </r>
  </si>
  <si>
    <r>
      <t>Pastatų vidaus patalpų valymas, m</t>
    </r>
    <r>
      <rPr>
        <vertAlign val="superscript"/>
        <sz val="11"/>
        <color rgb="FF000000"/>
        <rFont val="Times New Roman"/>
        <family val="1"/>
        <charset val="186"/>
      </rPr>
      <t>2</t>
    </r>
  </si>
  <si>
    <r>
      <t>Asfalto dangos remontas, t. m</t>
    </r>
    <r>
      <rPr>
        <vertAlign val="superscript"/>
        <sz val="11"/>
        <color rgb="FF000000"/>
        <rFont val="Times New Roman"/>
        <family val="1"/>
        <charset val="186"/>
      </rPr>
      <t>2</t>
    </r>
  </si>
  <si>
    <r>
      <t>Trinkelių dangos remontas, t. m</t>
    </r>
    <r>
      <rPr>
        <vertAlign val="superscript"/>
        <sz val="11"/>
        <color rgb="FF000000"/>
        <rFont val="Times New Roman"/>
        <family val="1"/>
        <charset val="186"/>
      </rPr>
      <t>2</t>
    </r>
  </si>
  <si>
    <r>
      <t>Dangų valymas žiemą, t. m</t>
    </r>
    <r>
      <rPr>
        <vertAlign val="superscript"/>
        <sz val="11"/>
        <color rgb="FF000000"/>
        <rFont val="Times New Roman"/>
        <family val="1"/>
        <charset val="186"/>
      </rPr>
      <t>2</t>
    </r>
  </si>
  <si>
    <t>1.1.</t>
  </si>
  <si>
    <t>1.1.1.1.</t>
  </si>
  <si>
    <t>1.1.2.1.</t>
  </si>
  <si>
    <t>1.1.2.2.</t>
  </si>
  <si>
    <t>1.1.3.2.</t>
  </si>
  <si>
    <t>2.1.</t>
  </si>
  <si>
    <t>2.1.1.1.</t>
  </si>
  <si>
    <t>2.1.1.2.</t>
  </si>
  <si>
    <t>2.1.1.4.</t>
  </si>
  <si>
    <t>2.1.1.5.</t>
  </si>
  <si>
    <t>2.1.2.3.</t>
  </si>
  <si>
    <t>3.3.</t>
  </si>
  <si>
    <t>3.3.1.1.</t>
  </si>
  <si>
    <t>3.3.1.2.</t>
  </si>
  <si>
    <t>KTF</t>
  </si>
  <si>
    <t>2.1.1.5.13.</t>
  </si>
  <si>
    <t>Neringos savivaldybės teritorijoje esančių vietinės reikšmės kelių, gatvių bei dviračių ir pėsčiųjų takų projektų rengimas (T)</t>
  </si>
  <si>
    <t>2.1.1.5.14.</t>
  </si>
  <si>
    <t>Darnaus judumo priemonių diegimas Neringos savivaldybėje (T)</t>
  </si>
  <si>
    <t>Atsinaujinančių energijos išteklių panaudojimas Neringos savivaldybės administracijos valdomuose pastatuose (T)</t>
  </si>
  <si>
    <t>3.3.1.2.1 veikla. Atsinaujinančių energijos išteklių panaudojimas Neringos savivaldybės administracijos valdomuose pastatuose</t>
  </si>
  <si>
    <t>Parengtas techninis projektas, vnt.</t>
  </si>
  <si>
    <t>05 Miesto infrastruktūros priežiūros ir plėtros programa</t>
  </si>
  <si>
    <t>Įgyvendinti projektai, vnt.</t>
  </si>
  <si>
    <t>Viešųjų vietų tvarkymas, ESO sąlygų išėmimas, vnt.</t>
  </si>
  <si>
    <t>1.1.2.2.2 veikla. Pajūrio rekreacinių zonų sutvarkymas</t>
  </si>
  <si>
    <t>2.1.1.2.1 veikla. Projekto „Darnaus judumo priemonių diegimas Neringos savivaldybėje“ įgyvendinimas</t>
  </si>
  <si>
    <t>2.1.1.4.1 veikla. Projekto „Parking gets smart“ (Automobilių statymas tampa išmanus) pagal 2014-2020 m. Pietų Baltijos bendradarbiavimo per sieną programą" įgyvendinimas</t>
  </si>
  <si>
    <t xml:space="preserve">2.1.1.5.13 veikla. Neringos savivaldybės teritorijoje esančių vietinės reikšmės kelių, gatvių bei dviračių ir pėsčiųjų takų projektų rengimas </t>
  </si>
  <si>
    <t> V-02-01-01-05-13</t>
  </si>
  <si>
    <t> V-02-01-01-05-14-01</t>
  </si>
  <si>
    <t> 2.1.1.5.</t>
  </si>
  <si>
    <r>
      <t> </t>
    </r>
    <r>
      <rPr>
        <sz val="11"/>
        <color theme="1"/>
        <rFont val="Times New Roman"/>
        <family val="1"/>
        <charset val="186"/>
      </rPr>
      <t>V-02-01-01-05-14-02</t>
    </r>
  </si>
  <si>
    <t>Mokamų aikštelių sk.</t>
  </si>
  <si>
    <t>Kontrolierių sk.</t>
  </si>
  <si>
    <t xml:space="preserve">Purvynės g. (21-29) namų remontas, vnt. </t>
  </si>
  <si>
    <t>Vykdomų teritorijų planavimo projektų sk., vnt.</t>
  </si>
  <si>
    <t>Skęstančiųjų gelbėjimo postų sk., vnt.</t>
  </si>
  <si>
    <t>BĮ „Paslaugos Neringai“</t>
  </si>
  <si>
    <t xml:space="preserve"> BĮ „Paslaugos Neringai“ veiklos organizavimas (T)</t>
  </si>
  <si>
    <t>Projektas „Parking gets smart“ (Automobilių statymas tampa išmanus) pagal 2014-2020 m. Pietų Baltijos bendradarbiavimo per sieną programą (T)</t>
  </si>
  <si>
    <t xml:space="preserve"> Projekto „Neringos savivaldybės teritorijos kraštovaizdžio gerinimas“ įgyvendinimas (T)</t>
  </si>
  <si>
    <t>2.1.2.3.1 veikla. BĮ „Paslaugos Neringai“ veiklos organizavimas</t>
  </si>
  <si>
    <t>2.1.1.5.15.</t>
  </si>
  <si>
    <t xml:space="preserve">2.1.1.5.14 veikla. Pervalkos dviračių tako atkarpos įrengimas </t>
  </si>
  <si>
    <t> V-02-01-01-05-15-01</t>
  </si>
  <si>
    <t> V-02-01-01-05-15-02</t>
  </si>
  <si>
    <t>V-01-01-03-02-05-01</t>
  </si>
  <si>
    <t>Šaligatvių ir gatvių dangų remontas (T)</t>
  </si>
  <si>
    <t>Preilos gatvės rekonstrukcija (T)</t>
  </si>
  <si>
    <t>Klaipėdos regiono integruotos viešojo transporto sistemos funkcionavimui reikalingos infrastruktūros įrengimas Neringoje (vidaus vandenų uosto Juodkrantėje modernizavimas)</t>
  </si>
  <si>
    <t>2.1.1.5.15 veikla. Dviračių tako atkarpos įrengimas nuo privažiuojamojo rajoninio kelio Nr. 2210 iki Preilos g. 10A</t>
  </si>
  <si>
    <t>1.1.3.2.5 veikla. Klaipėdos regiono integruotos viešojo transporto sistemos funkcionavimui reikalingos infrastruktūros įrengimas Neringoje (vidaus vandenų uosto Juodkrantėje modernizavimas)</t>
  </si>
  <si>
    <t>2027 m. poreikis (tūkst. Eur)</t>
  </si>
  <si>
    <t>Nidos keleiviniame vidaus vandenų uoste švartuojamų laivų skaičius</t>
  </si>
  <si>
    <t>Uosto darbuotojų skaičius</t>
  </si>
  <si>
    <t>Dviračių tako atkarpos įrengimas nuo privažiuojamojo rajoninio kelio Nr. 2210 iki Preilos g. 10A (T)</t>
  </si>
  <si>
    <t>Projektavimas - Architektūros ir teritorijų planavimo skyrius; Statyba - Miesto tvarkymo ir statybos skyrius</t>
  </si>
  <si>
    <t>2027 m. poreikis</t>
  </si>
  <si>
    <t xml:space="preserve">Uostų ir prieplaukų infrastruktūros atnaujinimas </t>
  </si>
  <si>
    <t>V-01-01-03-02-05-02</t>
  </si>
  <si>
    <t>V-01-01-03-02-05-03</t>
  </si>
  <si>
    <t>Parengtas investicijų projektas, vnt.</t>
  </si>
  <si>
    <t>Atlikti infrastruktūros įrengimo darbai, proc.</t>
  </si>
  <si>
    <t>3.3.1.2.1.</t>
  </si>
  <si>
    <t>V-03-03-01-02-02</t>
  </si>
  <si>
    <t>R-01-01-01</t>
  </si>
  <si>
    <t>R-01-01-02</t>
  </si>
  <si>
    <t>Vaikų žaidimų aikštelių atnaujinimas, vnt.</t>
  </si>
  <si>
    <t xml:space="preserve">Viešųjų erdvių tvarkymas, atnaujinimas, vnt. </t>
  </si>
  <si>
    <t>V-01-01-02-01-03-01</t>
  </si>
  <si>
    <t>Pervalkos g. 52 detaliojo plano parengimas, vnt.</t>
  </si>
  <si>
    <t>V-01-01-02-01-03-02</t>
  </si>
  <si>
    <t>Administracinės paskirties pastato un. Nr. 2398-1000-6017, Miško g. 4, Neringa, dalies, administracinės paskirties patalpų un. Nr. 2398-1000-6017:0002 paprastojo, vnt. remonto, formuojant atskirus turtinius vienetus, aprašo parengimas, vnt.</t>
  </si>
  <si>
    <t>V-01-01-02-01-03-03</t>
  </si>
  <si>
    <t>V-01-01-02-01-03-04</t>
  </si>
  <si>
    <t>Neringos savivaldybės šilumos ūkio infrastruktūros specialiojo plano keitimo rengimas, vnt.</t>
  </si>
  <si>
    <t>V-01-01-02-01-03-05</t>
  </si>
  <si>
    <t>Transporto paskirties grupės pastato – garažo Taikos g. 13A, Neringa, un. Nr. 2397-4000-1028, rekonstravimo ir dalies patalpų paskirties keitimo į gyvenamąją (butų) ir asmeninio poilsio, formuojant atskirus turtinius vienetus, projekto rengimo paslauga, vnt.</t>
  </si>
  <si>
    <t>V-01-01-02-01-03-06</t>
  </si>
  <si>
    <t>Sporto paskirties pastato žemės sklype Vėtrungių g. 360, Neringa, statybos  ir sandėliavimo paskirties pastato (un.Nr. 2399-1000-4015) rekonstravimo, projektas, vnt.</t>
  </si>
  <si>
    <t>V-01-01-02-01-03-07</t>
  </si>
  <si>
    <t>PAV (reabilitacijos centro) parengimas, vnt.</t>
  </si>
  <si>
    <t>V-01-01-02-01-03-08</t>
  </si>
  <si>
    <t>V-01-01-02-01-03-09</t>
  </si>
  <si>
    <t>Nekilnojamojo turto vertinimų ataskaitų paruošimo paslauga, vnt.</t>
  </si>
  <si>
    <t>V-01-01-02-01-03-10</t>
  </si>
  <si>
    <t>Topografinės nuotraukos, vnt.</t>
  </si>
  <si>
    <t>V-01-01-02-01-03-11</t>
  </si>
  <si>
    <t>Gatvės pavadinimų, namo numerių lentelės su pristatymu, vnt.</t>
  </si>
  <si>
    <t>V-01-01-02-01-03-12</t>
  </si>
  <si>
    <t>Žemės sklypų riboženklių atnaujinimas, vnt.</t>
  </si>
  <si>
    <t>V-01-01-02-01-03-13</t>
  </si>
  <si>
    <t>Kadastriniai matavimai, kadastro bylų parengimas, vnt.</t>
  </si>
  <si>
    <t>V-01-01-02-01-03-14</t>
  </si>
  <si>
    <t>Žemės sklypų formavimo ir pertvarkymo projektų parengimas, vnt.</t>
  </si>
  <si>
    <t>V-01-01-02-01-03-15</t>
  </si>
  <si>
    <t>Neringos savivaldybės teritorijų pritaikymo šiandienos poreikiams parengtų priešprojektinių pasiūlymų parengimo ir viešinimo paslauga, vnt.</t>
  </si>
  <si>
    <t>V-01-01-02-01-03-16</t>
  </si>
  <si>
    <t>Detaliojo plano, patvirtinto Neringos miesto savivaldybės tarybos 1997 m. birželio 16 d. sprendimu Nr. 37 „Dėl Nidos centrinės dalies detalaus išplanavimo projekto patvirtinimo“, koregavimo paslauga, vnt.</t>
  </si>
  <si>
    <t>R-02-01-01</t>
  </si>
  <si>
    <t>Taikos gatvės rekonstrukcijos projekto užbaigimo procedūros, proc.</t>
  </si>
  <si>
    <t>R-03-03-01</t>
  </si>
  <si>
    <t>Įsipareigojimų, įsigijus fotovoltinę elektrinę iš saulės elektrinių parko vykdymas pagal sutartį, proc.</t>
  </si>
  <si>
    <t>3.3.1.2.2 veikla. Saulės elektrinės įrengimas Nidoje</t>
  </si>
  <si>
    <t>Įrengta saulės elektrinė</t>
  </si>
  <si>
    <t>V-01-01-03-02-05-04</t>
  </si>
  <si>
    <t>V-01-01-03-02-05-05</t>
  </si>
  <si>
    <t>Integruoti teritorinio vystymo projektai (P.B.2.0076)</t>
  </si>
  <si>
    <t>Naujų ar rekonstruotų pastatų, kurių pirminės energijos paklausa yra bent 20 % mažesnė, nei reikalauja energijos beveik nevartojantis pastatas, plotas (kvadratiniai metrai) (P.S.2.1034)</t>
  </si>
  <si>
    <t> V-02-01-01-05-15-03</t>
  </si>
  <si>
    <t> V-02-01-01-05-15-04</t>
  </si>
  <si>
    <t>Dviračiams skirtos infrastruktūros naudotojų skaičius per metus (R.B.2.2064)</t>
  </si>
  <si>
    <t>Dviračiams skirta infrastruktūra, kuriai
suteikta parama, km (P.B.2.0058)</t>
  </si>
  <si>
    <r>
      <t>Pervalkos dviračių tako atkarpos įrengimas</t>
    </r>
    <r>
      <rPr>
        <sz val="14"/>
        <color rgb="FFFF0000"/>
        <rFont val="Times New Roman"/>
        <family val="1"/>
        <charset val="186"/>
      </rPr>
      <t xml:space="preserve"> </t>
    </r>
  </si>
  <si>
    <t>Stebėsenos rodiklio pavadinimas (mato vienetas)</t>
  </si>
  <si>
    <t>2028 m. poreikis (tūkst. Eur)</t>
  </si>
  <si>
    <t>2026 - 2028 METŲ STRATEGINIO VEIKLOS PLANO</t>
  </si>
  <si>
    <t>Neringos savivaldybės 2026–2028 metų 
Strateginio veiklos plano
10 priedas</t>
  </si>
  <si>
    <t>Preilos  prieplaukos įrengimas   (T)</t>
  </si>
  <si>
    <t>Sporto paskirties pastato žemės sklype Vėtrungių g. 360, Neringa, statybos ir sandėliavimo paskirties pastato (un. Nr.2399-1000-4015) rekonstravimo, projekto parengimas, vnt.</t>
  </si>
  <si>
    <t>Savivaldybės stambaus mastelio topografinių erdvinių duomenų rinkinio parengimas</t>
  </si>
  <si>
    <t xml:space="preserve">Naujametinio papuošimo elementai, vnt. (medžiai, kabinamos dekoracijos, pastatomos dekoracijos ir kt.) </t>
  </si>
  <si>
    <t>Inžinerinio aprūpinimo sistemų tobulinimas</t>
  </si>
  <si>
    <t>3.3.1.4.1</t>
  </si>
  <si>
    <t>Kompensacijų mokėjimas infrastruktūros plėtros iniciatoriams už patirtas infrastruktūros plėtros sutartyje nustatytas savivaldybės infrastruktūros plėtros išlaidas</t>
  </si>
  <si>
    <t>V-01-01-02-01-01-06</t>
  </si>
  <si>
    <t>Viešojo lauko tualeto paviljono E. A. Jonušo g., Neringos mieste gamyba ir įrengimas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</si>
</sst>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4"/>
      <name val="Times New Roman"/>
      <family val="1"/>
      <charset val="186"/>
    </font>
    <font>
      <sz val="14"/>
      <name val="Times New Roman"/>
      <family val="1"/>
      <charset val="186"/>
    </font>
    <font>
      <sz val="14"/>
      <color theme="1"/>
      <name val="Calibri"/>
      <family val="2"/>
      <scheme val="minor"/>
    </font>
    <font>
      <b/>
      <sz val="14"/>
      <color indexed="8"/>
      <name val="Times New Roman"/>
      <family val="1"/>
      <charset val="186"/>
    </font>
    <font>
      <sz val="14"/>
      <color indexed="8"/>
      <name val="Times New Roman"/>
      <family val="1"/>
      <charset val="186"/>
    </font>
    <font>
      <sz val="14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8"/>
      <name val="Calibri"/>
      <family val="2"/>
      <scheme val="minor"/>
    </font>
    <font>
      <vertAlign val="superscript"/>
      <sz val="11"/>
      <color rgb="FF00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4"/>
      <color rgb="FFFF0000"/>
      <name val="Times New Roman"/>
      <family val="1"/>
      <charset val="186"/>
    </font>
    <font>
      <sz val="14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rgb="FFFFFF00"/>
        <bgColor indexed="3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DBE5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FFFFCC"/>
      </patternFill>
    </fill>
  </fills>
  <borders count="6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1" fillId="24" borderId="60" applyNumberFormat="0" applyFont="0" applyAlignment="0" applyProtection="0"/>
  </cellStyleXfs>
  <cellXfs count="400">
    <xf numFmtId="0" fontId="0" fillId="0" borderId="0" xfId="0"/>
    <xf numFmtId="0" fontId="4" fillId="0" borderId="0" xfId="0" applyFont="1"/>
    <xf numFmtId="0" fontId="6" fillId="2" borderId="0" xfId="0" applyFont="1" applyFill="1"/>
    <xf numFmtId="0" fontId="7" fillId="0" borderId="0" xfId="0" applyFont="1"/>
    <xf numFmtId="0" fontId="2" fillId="14" borderId="23" xfId="0" applyFont="1" applyFill="1" applyBorder="1" applyAlignment="1">
      <alignment horizontal="center" vertical="center" wrapText="1"/>
    </xf>
    <xf numFmtId="0" fontId="2" fillId="14" borderId="21" xfId="0" applyFont="1" applyFill="1" applyBorder="1" applyAlignment="1">
      <alignment horizontal="center" vertical="center" wrapText="1"/>
    </xf>
    <xf numFmtId="0" fontId="2" fillId="14" borderId="24" xfId="0" applyFont="1" applyFill="1" applyBorder="1" applyAlignment="1">
      <alignment horizontal="center" vertical="center" wrapText="1"/>
    </xf>
    <xf numFmtId="165" fontId="2" fillId="14" borderId="45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9" fillId="0" borderId="13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justify" vertical="center" wrapText="1"/>
    </xf>
    <xf numFmtId="0" fontId="9" fillId="0" borderId="13" xfId="0" applyFont="1" applyBorder="1" applyAlignment="1">
      <alignment horizontal="center" vertical="center" wrapText="1"/>
    </xf>
    <xf numFmtId="164" fontId="2" fillId="5" borderId="21" xfId="0" applyNumberFormat="1" applyFont="1" applyFill="1" applyBorder="1" applyAlignment="1">
      <alignment horizontal="center"/>
    </xf>
    <xf numFmtId="164" fontId="2" fillId="17" borderId="21" xfId="0" applyNumberFormat="1" applyFont="1" applyFill="1" applyBorder="1" applyAlignment="1">
      <alignment horizontal="center"/>
    </xf>
    <xf numFmtId="164" fontId="3" fillId="0" borderId="46" xfId="0" applyNumberFormat="1" applyFont="1" applyBorder="1" applyAlignment="1">
      <alignment horizontal="center"/>
    </xf>
    <xf numFmtId="164" fontId="3" fillId="18" borderId="46" xfId="0" applyNumberFormat="1" applyFont="1" applyFill="1" applyBorder="1" applyAlignment="1">
      <alignment horizontal="center"/>
    </xf>
    <xf numFmtId="164" fontId="3" fillId="0" borderId="45" xfId="0" applyNumberFormat="1" applyFont="1" applyBorder="1" applyAlignment="1">
      <alignment horizontal="center"/>
    </xf>
    <xf numFmtId="164" fontId="2" fillId="5" borderId="31" xfId="0" applyNumberFormat="1" applyFont="1" applyFill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3" fillId="0" borderId="42" xfId="0" applyNumberFormat="1" applyFont="1" applyBorder="1" applyAlignment="1">
      <alignment horizontal="center"/>
    </xf>
    <xf numFmtId="164" fontId="3" fillId="0" borderId="50" xfId="0" applyNumberFormat="1" applyFont="1" applyBorder="1" applyAlignment="1">
      <alignment horizontal="center"/>
    </xf>
    <xf numFmtId="164" fontId="2" fillId="14" borderId="32" xfId="0" applyNumberFormat="1" applyFont="1" applyFill="1" applyBorder="1" applyAlignment="1">
      <alignment horizontal="center"/>
    </xf>
    <xf numFmtId="0" fontId="15" fillId="0" borderId="13" xfId="0" applyFont="1" applyBorder="1" applyAlignment="1">
      <alignment horizontal="left" vertical="center" wrapText="1"/>
    </xf>
    <xf numFmtId="0" fontId="15" fillId="0" borderId="13" xfId="0" applyFont="1" applyBorder="1" applyAlignment="1">
      <alignment wrapText="1"/>
    </xf>
    <xf numFmtId="0" fontId="15" fillId="0" borderId="13" xfId="0" applyFont="1" applyBorder="1" applyAlignment="1">
      <alignment horizontal="center" vertical="center" wrapText="1"/>
    </xf>
    <xf numFmtId="0" fontId="8" fillId="20" borderId="13" xfId="0" applyFont="1" applyFill="1" applyBorder="1" applyAlignment="1">
      <alignment horizontal="center" vertical="center" wrapText="1"/>
    </xf>
    <xf numFmtId="0" fontId="9" fillId="20" borderId="13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justify" vertical="center"/>
    </xf>
    <xf numFmtId="0" fontId="9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justify" vertical="center" wrapText="1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justify" vertical="center" wrapText="1"/>
    </xf>
    <xf numFmtId="0" fontId="9" fillId="2" borderId="13" xfId="0" applyFont="1" applyFill="1" applyBorder="1" applyAlignment="1">
      <alignment horizontal="justify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5" borderId="11" xfId="0" applyFont="1" applyFill="1" applyBorder="1" applyAlignment="1">
      <alignment horizontal="left" vertical="center" wrapText="1"/>
    </xf>
    <xf numFmtId="0" fontId="3" fillId="5" borderId="12" xfId="0" applyFont="1" applyFill="1" applyBorder="1" applyAlignment="1">
      <alignment horizontal="left" vertical="center" wrapText="1"/>
    </xf>
    <xf numFmtId="0" fontId="2" fillId="5" borderId="12" xfId="0" applyFont="1" applyFill="1" applyBorder="1" applyAlignment="1">
      <alignment horizontal="center" vertical="center" wrapText="1"/>
    </xf>
    <xf numFmtId="49" fontId="2" fillId="5" borderId="12" xfId="0" applyNumberFormat="1" applyFont="1" applyFill="1" applyBorder="1" applyAlignment="1">
      <alignment horizontal="center" vertical="center" wrapText="1"/>
    </xf>
    <xf numFmtId="49" fontId="2" fillId="5" borderId="13" xfId="0" applyNumberFormat="1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54" xfId="0" applyFont="1" applyFill="1" applyBorder="1" applyAlignment="1">
      <alignment horizontal="center" vertical="center" wrapText="1"/>
    </xf>
    <xf numFmtId="0" fontId="3" fillId="5" borderId="41" xfId="0" applyFont="1" applyFill="1" applyBorder="1" applyAlignment="1">
      <alignment horizontal="left" vertical="center" wrapText="1"/>
    </xf>
    <xf numFmtId="0" fontId="6" fillId="6" borderId="13" xfId="0" applyFont="1" applyFill="1" applyBorder="1" applyAlignment="1">
      <alignment horizontal="left" vertical="center"/>
    </xf>
    <xf numFmtId="0" fontId="6" fillId="7" borderId="13" xfId="0" applyFont="1" applyFill="1" applyBorder="1" applyAlignment="1">
      <alignment horizontal="left" vertical="center"/>
    </xf>
    <xf numFmtId="0" fontId="6" fillId="7" borderId="7" xfId="0" applyFont="1" applyFill="1" applyBorder="1" applyAlignment="1">
      <alignment horizontal="left" vertical="center"/>
    </xf>
    <xf numFmtId="0" fontId="6" fillId="0" borderId="13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164" fontId="7" fillId="0" borderId="13" xfId="0" applyNumberFormat="1" applyFont="1" applyBorder="1" applyAlignment="1">
      <alignment horizontal="center" vertical="center" wrapText="1"/>
    </xf>
    <xf numFmtId="164" fontId="7" fillId="0" borderId="14" xfId="0" applyNumberFormat="1" applyFont="1" applyBorder="1" applyAlignment="1">
      <alignment horizontal="center" vertical="center" wrapText="1"/>
    </xf>
    <xf numFmtId="0" fontId="17" fillId="0" borderId="0" xfId="0" applyFont="1"/>
    <xf numFmtId="164" fontId="6" fillId="0" borderId="13" xfId="0" applyNumberFormat="1" applyFont="1" applyBorder="1" applyAlignment="1">
      <alignment horizontal="center" vertical="center" wrapText="1"/>
    </xf>
    <xf numFmtId="164" fontId="6" fillId="2" borderId="13" xfId="0" applyNumberFormat="1" applyFont="1" applyFill="1" applyBorder="1" applyAlignment="1">
      <alignment horizontal="center" vertical="center" wrapText="1"/>
    </xf>
    <xf numFmtId="164" fontId="6" fillId="0" borderId="14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5" fillId="8" borderId="21" xfId="0" applyFont="1" applyFill="1" applyBorder="1" applyAlignment="1">
      <alignment horizontal="center" vertical="center"/>
    </xf>
    <xf numFmtId="164" fontId="5" fillId="8" borderId="21" xfId="0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164" fontId="5" fillId="12" borderId="21" xfId="0" applyNumberFormat="1" applyFont="1" applyFill="1" applyBorder="1" applyAlignment="1">
      <alignment horizontal="center" vertical="center"/>
    </xf>
    <xf numFmtId="164" fontId="5" fillId="13" borderId="37" xfId="0" applyNumberFormat="1" applyFont="1" applyFill="1" applyBorder="1" applyAlignment="1">
      <alignment horizontal="center" vertical="center"/>
    </xf>
    <xf numFmtId="164" fontId="5" fillId="7" borderId="38" xfId="0" applyNumberFormat="1" applyFont="1" applyFill="1" applyBorder="1" applyAlignment="1">
      <alignment horizontal="center" vertical="center"/>
    </xf>
    <xf numFmtId="164" fontId="5" fillId="7" borderId="44" xfId="0" applyNumberFormat="1" applyFont="1" applyFill="1" applyBorder="1" applyAlignment="1">
      <alignment horizontal="center" vertical="center"/>
    </xf>
    <xf numFmtId="0" fontId="5" fillId="7" borderId="8" xfId="0" applyFont="1" applyFill="1" applyBorder="1" applyAlignment="1">
      <alignment vertical="center"/>
    </xf>
    <xf numFmtId="0" fontId="6" fillId="7" borderId="10" xfId="0" applyFont="1" applyFill="1" applyBorder="1" applyAlignment="1">
      <alignment vertical="center"/>
    </xf>
    <xf numFmtId="0" fontId="6" fillId="7" borderId="36" xfId="0" applyFont="1" applyFill="1" applyBorder="1" applyAlignment="1">
      <alignment vertical="center"/>
    </xf>
    <xf numFmtId="0" fontId="6" fillId="7" borderId="46" xfId="0" applyFont="1" applyFill="1" applyBorder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164" fontId="6" fillId="2" borderId="14" xfId="0" applyNumberFormat="1" applyFont="1" applyFill="1" applyBorder="1" applyAlignment="1">
      <alignment horizontal="center" vertical="center" wrapText="1"/>
    </xf>
    <xf numFmtId="164" fontId="6" fillId="2" borderId="7" xfId="0" applyNumberFormat="1" applyFont="1" applyFill="1" applyBorder="1" applyAlignment="1">
      <alignment horizontal="center" vertical="center" wrapText="1"/>
    </xf>
    <xf numFmtId="164" fontId="6" fillId="2" borderId="17" xfId="0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3" fillId="0" borderId="0" xfId="0" applyFont="1"/>
    <xf numFmtId="0" fontId="5" fillId="10" borderId="21" xfId="0" applyFont="1" applyFill="1" applyBorder="1" applyAlignment="1">
      <alignment horizontal="center" vertical="center"/>
    </xf>
    <xf numFmtId="164" fontId="5" fillId="10" borderId="21" xfId="0" applyNumberFormat="1" applyFont="1" applyFill="1" applyBorder="1" applyAlignment="1">
      <alignment horizontal="center" vertical="center"/>
    </xf>
    <xf numFmtId="164" fontId="3" fillId="2" borderId="13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164" fontId="5" fillId="9" borderId="21" xfId="0" applyNumberFormat="1" applyFont="1" applyFill="1" applyBorder="1" applyAlignment="1">
      <alignment horizontal="center" vertical="center"/>
    </xf>
    <xf numFmtId="164" fontId="5" fillId="7" borderId="37" xfId="0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164" fontId="6" fillId="2" borderId="21" xfId="0" applyNumberFormat="1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left" vertical="center"/>
    </xf>
    <xf numFmtId="164" fontId="2" fillId="11" borderId="37" xfId="0" applyNumberFormat="1" applyFont="1" applyFill="1" applyBorder="1" applyAlignment="1">
      <alignment horizontal="center" vertical="center"/>
    </xf>
    <xf numFmtId="164" fontId="2" fillId="11" borderId="38" xfId="0" applyNumberFormat="1" applyFont="1" applyFill="1" applyBorder="1" applyAlignment="1">
      <alignment horizontal="center" vertical="center"/>
    </xf>
    <xf numFmtId="164" fontId="2" fillId="11" borderId="44" xfId="0" applyNumberFormat="1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left" vertical="center"/>
    </xf>
    <xf numFmtId="0" fontId="5" fillId="5" borderId="12" xfId="0" applyFont="1" applyFill="1" applyBorder="1" applyAlignment="1">
      <alignment horizontal="right" vertical="center"/>
    </xf>
    <xf numFmtId="0" fontId="5" fillId="5" borderId="18" xfId="0" applyFont="1" applyFill="1" applyBorder="1" applyAlignment="1">
      <alignment horizontal="right" vertical="center"/>
    </xf>
    <xf numFmtId="0" fontId="5" fillId="5" borderId="0" xfId="0" applyFont="1" applyFill="1" applyAlignment="1">
      <alignment horizontal="right" vertical="center"/>
    </xf>
    <xf numFmtId="164" fontId="2" fillId="5" borderId="37" xfId="0" applyNumberFormat="1" applyFont="1" applyFill="1" applyBorder="1" applyAlignment="1">
      <alignment horizontal="center" vertical="center"/>
    </xf>
    <xf numFmtId="164" fontId="2" fillId="5" borderId="38" xfId="0" applyNumberFormat="1" applyFont="1" applyFill="1" applyBorder="1" applyAlignment="1">
      <alignment horizontal="center" vertical="center"/>
    </xf>
    <xf numFmtId="164" fontId="2" fillId="5" borderId="44" xfId="0" applyNumberFormat="1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right" vertical="center"/>
    </xf>
    <xf numFmtId="0" fontId="5" fillId="5" borderId="8" xfId="0" applyFont="1" applyFill="1" applyBorder="1" applyAlignment="1">
      <alignment horizontal="right" vertical="center"/>
    </xf>
    <xf numFmtId="164" fontId="3" fillId="0" borderId="13" xfId="0" applyNumberFormat="1" applyFont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164" fontId="6" fillId="0" borderId="17" xfId="0" applyNumberFormat="1" applyFont="1" applyBorder="1" applyAlignment="1">
      <alignment horizontal="center" vertical="center" wrapText="1"/>
    </xf>
    <xf numFmtId="164" fontId="5" fillId="8" borderId="24" xfId="0" applyNumberFormat="1" applyFont="1" applyFill="1" applyBorder="1" applyAlignment="1">
      <alignment horizontal="center" vertical="center"/>
    </xf>
    <xf numFmtId="0" fontId="2" fillId="8" borderId="21" xfId="0" applyFont="1" applyFill="1" applyBorder="1" applyAlignment="1">
      <alignment horizontal="center" vertical="center"/>
    </xf>
    <xf numFmtId="164" fontId="2" fillId="8" borderId="21" xfId="0" applyNumberFormat="1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5" fillId="8" borderId="24" xfId="0" applyFont="1" applyFill="1" applyBorder="1" applyAlignment="1">
      <alignment horizontal="center" vertical="center"/>
    </xf>
    <xf numFmtId="164" fontId="3" fillId="0" borderId="14" xfId="0" applyNumberFormat="1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0" fontId="2" fillId="8" borderId="13" xfId="0" applyFont="1" applyFill="1" applyBorder="1" applyAlignment="1">
      <alignment horizontal="center" vertical="center"/>
    </xf>
    <xf numFmtId="164" fontId="2" fillId="8" borderId="24" xfId="0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164" fontId="3" fillId="0" borderId="53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3" fillId="0" borderId="17" xfId="0" applyNumberFormat="1" applyFont="1" applyBorder="1" applyAlignment="1">
      <alignment horizontal="center" vertical="center"/>
    </xf>
    <xf numFmtId="0" fontId="2" fillId="10" borderId="13" xfId="0" applyFont="1" applyFill="1" applyBorder="1" applyAlignment="1">
      <alignment horizontal="center" vertical="center"/>
    </xf>
    <xf numFmtId="164" fontId="2" fillId="8" borderId="27" xfId="0" applyNumberFormat="1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164" fontId="3" fillId="2" borderId="13" xfId="0" applyNumberFormat="1" applyFont="1" applyFill="1" applyBorder="1" applyAlignment="1">
      <alignment horizontal="center" vertical="center"/>
    </xf>
    <xf numFmtId="0" fontId="7" fillId="2" borderId="0" xfId="0" applyFont="1" applyFill="1"/>
    <xf numFmtId="164" fontId="2" fillId="8" borderId="58" xfId="0" applyNumberFormat="1" applyFont="1" applyFill="1" applyBorder="1" applyAlignment="1">
      <alignment horizontal="center" vertical="center"/>
    </xf>
    <xf numFmtId="164" fontId="5" fillId="9" borderId="24" xfId="0" applyNumberFormat="1" applyFont="1" applyFill="1" applyBorder="1" applyAlignment="1">
      <alignment horizontal="center" vertical="center"/>
    </xf>
    <xf numFmtId="164" fontId="3" fillId="2" borderId="17" xfId="0" applyNumberFormat="1" applyFont="1" applyFill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164" fontId="5" fillId="13" borderId="7" xfId="0" applyNumberFormat="1" applyFont="1" applyFill="1" applyBorder="1" applyAlignment="1">
      <alignment horizontal="center" vertical="center"/>
    </xf>
    <xf numFmtId="164" fontId="5" fillId="13" borderId="17" xfId="0" applyNumberFormat="1" applyFont="1" applyFill="1" applyBorder="1" applyAlignment="1">
      <alignment horizontal="center" vertical="center"/>
    </xf>
    <xf numFmtId="0" fontId="6" fillId="11" borderId="13" xfId="0" applyFont="1" applyFill="1" applyBorder="1" applyAlignment="1">
      <alignment horizontal="left" vertical="center"/>
    </xf>
    <xf numFmtId="0" fontId="6" fillId="11" borderId="8" xfId="0" applyFont="1" applyFill="1" applyBorder="1" applyAlignment="1">
      <alignment horizontal="left" vertical="center"/>
    </xf>
    <xf numFmtId="164" fontId="2" fillId="11" borderId="13" xfId="0" applyNumberFormat="1" applyFont="1" applyFill="1" applyBorder="1" applyAlignment="1">
      <alignment horizontal="center" vertical="center"/>
    </xf>
    <xf numFmtId="164" fontId="2" fillId="11" borderId="14" xfId="0" applyNumberFormat="1" applyFont="1" applyFill="1" applyBorder="1" applyAlignment="1">
      <alignment horizontal="center" vertical="center"/>
    </xf>
    <xf numFmtId="164" fontId="2" fillId="5" borderId="13" xfId="0" applyNumberFormat="1" applyFont="1" applyFill="1" applyBorder="1" applyAlignment="1">
      <alignment horizontal="center" vertical="center"/>
    </xf>
    <xf numFmtId="164" fontId="2" fillId="5" borderId="14" xfId="0" applyNumberFormat="1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64" fontId="6" fillId="0" borderId="13" xfId="0" applyNumberFormat="1" applyFont="1" applyBorder="1" applyAlignment="1">
      <alignment horizontal="center" vertical="center"/>
    </xf>
    <xf numFmtId="164" fontId="6" fillId="0" borderId="14" xfId="0" applyNumberFormat="1" applyFont="1" applyBorder="1" applyAlignment="1">
      <alignment horizontal="center" vertical="center"/>
    </xf>
    <xf numFmtId="0" fontId="5" fillId="8" borderId="37" xfId="0" applyFont="1" applyFill="1" applyBorder="1" applyAlignment="1">
      <alignment horizontal="center" vertical="center"/>
    </xf>
    <xf numFmtId="164" fontId="5" fillId="8" borderId="38" xfId="0" applyNumberFormat="1" applyFont="1" applyFill="1" applyBorder="1" applyAlignment="1">
      <alignment horizontal="center" vertical="center"/>
    </xf>
    <xf numFmtId="164" fontId="5" fillId="8" borderId="44" xfId="0" applyNumberFormat="1" applyFont="1" applyFill="1" applyBorder="1" applyAlignment="1">
      <alignment horizontal="center" vertical="center"/>
    </xf>
    <xf numFmtId="164" fontId="5" fillId="12" borderId="32" xfId="0" applyNumberFormat="1" applyFont="1" applyFill="1" applyBorder="1" applyAlignment="1">
      <alignment horizontal="center" vertical="center"/>
    </xf>
    <xf numFmtId="0" fontId="5" fillId="8" borderId="31" xfId="0" applyFont="1" applyFill="1" applyBorder="1" applyAlignment="1">
      <alignment horizontal="center" vertical="center"/>
    </xf>
    <xf numFmtId="164" fontId="5" fillId="11" borderId="37" xfId="0" applyNumberFormat="1" applyFont="1" applyFill="1" applyBorder="1" applyAlignment="1">
      <alignment horizontal="center" vertical="center"/>
    </xf>
    <xf numFmtId="164" fontId="5" fillId="11" borderId="38" xfId="0" applyNumberFormat="1" applyFont="1" applyFill="1" applyBorder="1" applyAlignment="1">
      <alignment horizontal="center" vertical="center"/>
    </xf>
    <xf numFmtId="164" fontId="5" fillId="11" borderId="44" xfId="0" applyNumberFormat="1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left" vertical="center"/>
    </xf>
    <xf numFmtId="0" fontId="5" fillId="5" borderId="0" xfId="0" applyFont="1" applyFill="1" applyAlignment="1">
      <alignment horizontal="center" vertical="center"/>
    </xf>
    <xf numFmtId="164" fontId="5" fillId="5" borderId="37" xfId="0" applyNumberFormat="1" applyFont="1" applyFill="1" applyBorder="1" applyAlignment="1">
      <alignment horizontal="center" vertical="center"/>
    </xf>
    <xf numFmtId="164" fontId="5" fillId="5" borderId="38" xfId="0" applyNumberFormat="1" applyFont="1" applyFill="1" applyBorder="1" applyAlignment="1">
      <alignment horizontal="center" vertical="center"/>
    </xf>
    <xf numFmtId="164" fontId="5" fillId="5" borderId="44" xfId="0" applyNumberFormat="1" applyFont="1" applyFill="1" applyBorder="1" applyAlignment="1">
      <alignment horizontal="center" vertical="center"/>
    </xf>
    <xf numFmtId="0" fontId="3" fillId="5" borderId="47" xfId="0" applyFont="1" applyFill="1" applyBorder="1" applyAlignment="1">
      <alignment horizontal="left" vertical="center" wrapText="1"/>
    </xf>
    <xf numFmtId="164" fontId="2" fillId="5" borderId="37" xfId="0" applyNumberFormat="1" applyFont="1" applyFill="1" applyBorder="1" applyAlignment="1">
      <alignment horizontal="center" vertical="center" wrapText="1"/>
    </xf>
    <xf numFmtId="164" fontId="2" fillId="5" borderId="38" xfId="0" applyNumberFormat="1" applyFont="1" applyFill="1" applyBorder="1" applyAlignment="1">
      <alignment horizontal="center" vertical="center" wrapText="1"/>
    </xf>
    <xf numFmtId="164" fontId="2" fillId="5" borderId="44" xfId="0" applyNumberFormat="1" applyFont="1" applyFill="1" applyBorder="1" applyAlignment="1">
      <alignment horizontal="center" vertical="center" wrapText="1"/>
    </xf>
    <xf numFmtId="164" fontId="4" fillId="0" borderId="0" xfId="0" applyNumberFormat="1" applyFont="1"/>
    <xf numFmtId="165" fontId="4" fillId="0" borderId="0" xfId="0" applyNumberFormat="1" applyFont="1"/>
    <xf numFmtId="0" fontId="15" fillId="0" borderId="13" xfId="0" applyFont="1" applyBorder="1" applyAlignment="1">
      <alignment vertical="center" wrapText="1"/>
    </xf>
    <xf numFmtId="0" fontId="15" fillId="0" borderId="13" xfId="0" applyFont="1" applyBorder="1" applyAlignment="1">
      <alignment vertical="center"/>
    </xf>
    <xf numFmtId="0" fontId="3" fillId="2" borderId="13" xfId="0" applyFont="1" applyFill="1" applyBorder="1" applyAlignment="1">
      <alignment horizontal="center" vertical="center" wrapText="1"/>
    </xf>
    <xf numFmtId="0" fontId="2" fillId="10" borderId="21" xfId="0" applyFont="1" applyFill="1" applyBorder="1" applyAlignment="1">
      <alignment horizontal="center" vertical="center"/>
    </xf>
    <xf numFmtId="164" fontId="2" fillId="10" borderId="21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164" fontId="5" fillId="10" borderId="24" xfId="0" applyNumberFormat="1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 wrapText="1"/>
    </xf>
    <xf numFmtId="164" fontId="5" fillId="12" borderId="22" xfId="0" applyNumberFormat="1" applyFont="1" applyFill="1" applyBorder="1" applyAlignment="1">
      <alignment horizontal="center" vertical="center"/>
    </xf>
    <xf numFmtId="164" fontId="5" fillId="12" borderId="31" xfId="0" applyNumberFormat="1" applyFont="1" applyFill="1" applyBorder="1" applyAlignment="1">
      <alignment horizontal="center" vertical="center"/>
    </xf>
    <xf numFmtId="164" fontId="5" fillId="8" borderId="31" xfId="0" applyNumberFormat="1" applyFont="1" applyFill="1" applyBorder="1" applyAlignment="1">
      <alignment horizontal="center" vertical="center"/>
    </xf>
    <xf numFmtId="164" fontId="5" fillId="7" borderId="61" xfId="0" applyNumberFormat="1" applyFont="1" applyFill="1" applyBorder="1" applyAlignment="1">
      <alignment horizontal="center" vertical="center"/>
    </xf>
    <xf numFmtId="164" fontId="6" fillId="2" borderId="13" xfId="0" applyNumberFormat="1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right" vertical="center"/>
    </xf>
    <xf numFmtId="0" fontId="3" fillId="5" borderId="13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/>
    </xf>
    <xf numFmtId="0" fontId="6" fillId="7" borderId="13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16" fillId="0" borderId="0" xfId="0" applyFont="1" applyAlignment="1">
      <alignment horizontal="left" wrapText="1"/>
    </xf>
    <xf numFmtId="0" fontId="2" fillId="16" borderId="25" xfId="0" applyFont="1" applyFill="1" applyBorder="1" applyAlignment="1">
      <alignment horizontal="right" vertical="top" wrapText="1"/>
    </xf>
    <xf numFmtId="0" fontId="2" fillId="16" borderId="26" xfId="0" applyFont="1" applyFill="1" applyBorder="1" applyAlignment="1">
      <alignment horizontal="right" vertical="top" wrapText="1"/>
    </xf>
    <xf numFmtId="0" fontId="2" fillId="16" borderId="27" xfId="0" applyFont="1" applyFill="1" applyBorder="1" applyAlignment="1">
      <alignment horizontal="right" vertical="top" wrapText="1"/>
    </xf>
    <xf numFmtId="0" fontId="3" fillId="0" borderId="39" xfId="0" applyFont="1" applyBorder="1" applyAlignment="1">
      <alignment horizontal="left" vertical="top" wrapText="1"/>
    </xf>
    <xf numFmtId="0" fontId="3" fillId="0" borderId="34" xfId="0" applyFont="1" applyBorder="1" applyAlignment="1">
      <alignment horizontal="left" vertical="top" wrapText="1"/>
    </xf>
    <xf numFmtId="0" fontId="3" fillId="0" borderId="47" xfId="0" applyFont="1" applyBorder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2" fillId="15" borderId="29" xfId="0" applyFont="1" applyFill="1" applyBorder="1" applyAlignment="1">
      <alignment horizontal="right" vertical="top" wrapText="1"/>
    </xf>
    <xf numFmtId="0" fontId="2" fillId="15" borderId="1" xfId="0" applyFont="1" applyFill="1" applyBorder="1" applyAlignment="1">
      <alignment horizontal="right" vertical="top" wrapText="1"/>
    </xf>
    <xf numFmtId="0" fontId="2" fillId="15" borderId="30" xfId="0" applyFont="1" applyFill="1" applyBorder="1" applyAlignment="1">
      <alignment horizontal="right" vertical="top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18" borderId="41" xfId="0" applyFont="1" applyFill="1" applyBorder="1" applyAlignment="1">
      <alignment horizontal="left" vertical="top" wrapText="1"/>
    </xf>
    <xf numFmtId="0" fontId="3" fillId="18" borderId="13" xfId="0" applyFont="1" applyFill="1" applyBorder="1" applyAlignment="1">
      <alignment horizontal="left" vertical="top" wrapText="1"/>
    </xf>
    <xf numFmtId="0" fontId="3" fillId="18" borderId="14" xfId="0" applyFont="1" applyFill="1" applyBorder="1" applyAlignment="1">
      <alignment horizontal="left" vertical="top" wrapText="1"/>
    </xf>
    <xf numFmtId="0" fontId="3" fillId="18" borderId="47" xfId="0" applyFont="1" applyFill="1" applyBorder="1" applyAlignment="1">
      <alignment horizontal="left" vertical="top" wrapText="1"/>
    </xf>
    <xf numFmtId="0" fontId="3" fillId="18" borderId="48" xfId="0" applyFont="1" applyFill="1" applyBorder="1" applyAlignment="1">
      <alignment horizontal="left" vertical="top" wrapText="1"/>
    </xf>
    <xf numFmtId="0" fontId="3" fillId="18" borderId="49" xfId="0" applyFont="1" applyFill="1" applyBorder="1" applyAlignment="1">
      <alignment horizontal="left" vertical="top" wrapText="1"/>
    </xf>
    <xf numFmtId="0" fontId="2" fillId="16" borderId="22" xfId="0" applyFont="1" applyFill="1" applyBorder="1" applyAlignment="1">
      <alignment horizontal="right" vertical="top" wrapText="1"/>
    </xf>
    <xf numFmtId="0" fontId="2" fillId="16" borderId="23" xfId="0" applyFont="1" applyFill="1" applyBorder="1" applyAlignment="1">
      <alignment horizontal="right" vertical="top" wrapText="1"/>
    </xf>
    <xf numFmtId="0" fontId="2" fillId="16" borderId="24" xfId="0" applyFont="1" applyFill="1" applyBorder="1" applyAlignment="1">
      <alignment horizontal="right" vertical="top" wrapText="1"/>
    </xf>
    <xf numFmtId="0" fontId="3" fillId="19" borderId="22" xfId="0" applyFont="1" applyFill="1" applyBorder="1" applyAlignment="1">
      <alignment horizontal="left" vertical="top" wrapText="1"/>
    </xf>
    <xf numFmtId="0" fontId="3" fillId="19" borderId="23" xfId="0" applyFont="1" applyFill="1" applyBorder="1" applyAlignment="1">
      <alignment horizontal="left" vertical="top" wrapText="1"/>
    </xf>
    <xf numFmtId="0" fontId="3" fillId="19" borderId="24" xfId="0" applyFont="1" applyFill="1" applyBorder="1" applyAlignment="1">
      <alignment horizontal="left" vertical="top" wrapText="1"/>
    </xf>
    <xf numFmtId="0" fontId="2" fillId="17" borderId="25" xfId="0" applyFont="1" applyFill="1" applyBorder="1" applyAlignment="1">
      <alignment horizontal="left" vertical="top" wrapText="1"/>
    </xf>
    <xf numFmtId="0" fontId="2" fillId="17" borderId="26" xfId="0" applyFont="1" applyFill="1" applyBorder="1" applyAlignment="1">
      <alignment horizontal="left" vertical="top" wrapText="1"/>
    </xf>
    <xf numFmtId="0" fontId="2" fillId="17" borderId="27" xfId="0" applyFont="1" applyFill="1" applyBorder="1" applyAlignment="1">
      <alignment horizontal="left" vertical="top" wrapText="1"/>
    </xf>
    <xf numFmtId="0" fontId="3" fillId="0" borderId="40" xfId="0" applyFont="1" applyBorder="1" applyAlignment="1">
      <alignment horizontal="left" vertical="top" wrapText="1"/>
    </xf>
    <xf numFmtId="0" fontId="2" fillId="14" borderId="22" xfId="0" applyFont="1" applyFill="1" applyBorder="1" applyAlignment="1">
      <alignment horizontal="center" vertical="top" wrapText="1"/>
    </xf>
    <xf numFmtId="0" fontId="2" fillId="14" borderId="23" xfId="0" applyFont="1" applyFill="1" applyBorder="1" applyAlignment="1">
      <alignment horizontal="center" vertical="top" wrapText="1"/>
    </xf>
    <xf numFmtId="0" fontId="2" fillId="15" borderId="22" xfId="0" applyFont="1" applyFill="1" applyBorder="1" applyAlignment="1">
      <alignment horizontal="center" vertical="top" wrapText="1"/>
    </xf>
    <xf numFmtId="0" fontId="2" fillId="15" borderId="23" xfId="0" applyFont="1" applyFill="1" applyBorder="1" applyAlignment="1">
      <alignment horizontal="center" vertical="top" wrapText="1"/>
    </xf>
    <xf numFmtId="0" fontId="2" fillId="15" borderId="24" xfId="0" applyFont="1" applyFill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5" borderId="5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6" fillId="7" borderId="7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5" fillId="9" borderId="22" xfId="0" applyFont="1" applyFill="1" applyBorder="1" applyAlignment="1">
      <alignment horizontal="right" vertical="center"/>
    </xf>
    <xf numFmtId="0" fontId="5" fillId="9" borderId="23" xfId="0" applyFont="1" applyFill="1" applyBorder="1" applyAlignment="1">
      <alignment horizontal="right" vertical="center"/>
    </xf>
    <xf numFmtId="0" fontId="5" fillId="9" borderId="24" xfId="0" applyFont="1" applyFill="1" applyBorder="1" applyAlignment="1">
      <alignment horizontal="right" vertical="center"/>
    </xf>
    <xf numFmtId="0" fontId="6" fillId="6" borderId="7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5" fillId="5" borderId="10" xfId="0" applyFont="1" applyFill="1" applyBorder="1" applyAlignment="1">
      <alignment horizontal="right" vertical="center"/>
    </xf>
    <xf numFmtId="0" fontId="5" fillId="7" borderId="8" xfId="0" applyFont="1" applyFill="1" applyBorder="1" applyAlignment="1">
      <alignment horizontal="right" vertical="center"/>
    </xf>
    <xf numFmtId="0" fontId="5" fillId="7" borderId="10" xfId="0" applyFont="1" applyFill="1" applyBorder="1" applyAlignment="1">
      <alignment horizontal="right" vertical="center"/>
    </xf>
    <xf numFmtId="0" fontId="5" fillId="7" borderId="36" xfId="0" applyFont="1" applyFill="1" applyBorder="1" applyAlignment="1">
      <alignment horizontal="right" vertical="center"/>
    </xf>
    <xf numFmtId="0" fontId="5" fillId="7" borderId="20" xfId="0" applyFont="1" applyFill="1" applyBorder="1" applyAlignment="1">
      <alignment horizontal="left" vertical="center"/>
    </xf>
    <xf numFmtId="0" fontId="5" fillId="7" borderId="36" xfId="0" applyFont="1" applyFill="1" applyBorder="1" applyAlignment="1">
      <alignment horizontal="left" vertical="center"/>
    </xf>
    <xf numFmtId="0" fontId="5" fillId="7" borderId="46" xfId="0" applyFont="1" applyFill="1" applyBorder="1" applyAlignment="1">
      <alignment horizontal="left" vertical="center"/>
    </xf>
    <xf numFmtId="0" fontId="3" fillId="0" borderId="19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5" fillId="9" borderId="43" xfId="0" applyFont="1" applyFill="1" applyBorder="1" applyAlignment="1">
      <alignment horizontal="right" vertical="center"/>
    </xf>
    <xf numFmtId="0" fontId="5" fillId="9" borderId="19" xfId="0" applyFont="1" applyFill="1" applyBorder="1" applyAlignment="1">
      <alignment horizontal="right" vertical="center"/>
    </xf>
    <xf numFmtId="0" fontId="5" fillId="9" borderId="59" xfId="0" applyFont="1" applyFill="1" applyBorder="1" applyAlignment="1">
      <alignment horizontal="right" vertical="center"/>
    </xf>
    <xf numFmtId="0" fontId="4" fillId="0" borderId="12" xfId="0" applyFont="1" applyBorder="1" applyAlignment="1">
      <alignment horizontal="center" vertical="center" wrapText="1"/>
    </xf>
    <xf numFmtId="164" fontId="6" fillId="2" borderId="7" xfId="0" applyNumberFormat="1" applyFont="1" applyFill="1" applyBorder="1" applyAlignment="1">
      <alignment horizontal="center" vertical="center" wrapText="1"/>
    </xf>
    <xf numFmtId="164" fontId="6" fillId="0" borderId="17" xfId="0" applyNumberFormat="1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5" fillId="5" borderId="8" xfId="0" applyFont="1" applyFill="1" applyBorder="1" applyAlignment="1">
      <alignment horizontal="left" vertical="center"/>
    </xf>
    <xf numFmtId="0" fontId="5" fillId="5" borderId="10" xfId="0" applyFont="1" applyFill="1" applyBorder="1" applyAlignment="1">
      <alignment horizontal="left" vertical="center"/>
    </xf>
    <xf numFmtId="0" fontId="5" fillId="5" borderId="54" xfId="0" applyFont="1" applyFill="1" applyBorder="1" applyAlignment="1">
      <alignment horizontal="left" vertical="center"/>
    </xf>
    <xf numFmtId="0" fontId="3" fillId="0" borderId="4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5" fillId="5" borderId="56" xfId="0" applyFont="1" applyFill="1" applyBorder="1" applyAlignment="1">
      <alignment horizontal="right" vertical="center" wrapText="1"/>
    </xf>
    <xf numFmtId="0" fontId="5" fillId="5" borderId="57" xfId="0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5" fillId="7" borderId="20" xfId="0" applyFont="1" applyFill="1" applyBorder="1" applyAlignment="1">
      <alignment horizontal="right" vertical="center"/>
    </xf>
    <xf numFmtId="0" fontId="5" fillId="9" borderId="25" xfId="0" applyFont="1" applyFill="1" applyBorder="1" applyAlignment="1">
      <alignment horizontal="right" vertical="center"/>
    </xf>
    <xf numFmtId="0" fontId="5" fillId="9" borderId="26" xfId="0" applyFont="1" applyFill="1" applyBorder="1" applyAlignment="1">
      <alignment horizontal="right" vertical="center"/>
    </xf>
    <xf numFmtId="0" fontId="5" fillId="9" borderId="27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left" vertical="center" wrapText="1"/>
    </xf>
    <xf numFmtId="0" fontId="5" fillId="9" borderId="30" xfId="0" applyFont="1" applyFill="1" applyBorder="1" applyAlignment="1">
      <alignment horizontal="right" vertical="center"/>
    </xf>
    <xf numFmtId="0" fontId="5" fillId="5" borderId="8" xfId="0" applyFont="1" applyFill="1" applyBorder="1" applyAlignment="1">
      <alignment horizontal="right" vertical="center"/>
    </xf>
    <xf numFmtId="0" fontId="5" fillId="5" borderId="9" xfId="0" applyFont="1" applyFill="1" applyBorder="1" applyAlignment="1">
      <alignment horizontal="right" vertical="center"/>
    </xf>
    <xf numFmtId="0" fontId="5" fillId="6" borderId="8" xfId="0" applyFont="1" applyFill="1" applyBorder="1" applyAlignment="1">
      <alignment horizontal="left" vertical="center"/>
    </xf>
    <xf numFmtId="0" fontId="5" fillId="6" borderId="10" xfId="0" applyFont="1" applyFill="1" applyBorder="1" applyAlignment="1">
      <alignment horizontal="left" vertical="center"/>
    </xf>
    <xf numFmtId="0" fontId="5" fillId="6" borderId="54" xfId="0" applyFont="1" applyFill="1" applyBorder="1" applyAlignment="1">
      <alignment horizontal="left" vertical="center"/>
    </xf>
    <xf numFmtId="0" fontId="5" fillId="7" borderId="8" xfId="0" applyFont="1" applyFill="1" applyBorder="1" applyAlignment="1">
      <alignment horizontal="left" vertical="center"/>
    </xf>
    <xf numFmtId="0" fontId="5" fillId="7" borderId="10" xfId="0" applyFont="1" applyFill="1" applyBorder="1" applyAlignment="1">
      <alignment horizontal="left" vertical="center"/>
    </xf>
    <xf numFmtId="0" fontId="5" fillId="7" borderId="54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 wrapText="1"/>
    </xf>
    <xf numFmtId="0" fontId="17" fillId="2" borderId="13" xfId="0" applyFont="1" applyFill="1" applyBorder="1" applyAlignment="1">
      <alignment horizontal="left" vertical="center" wrapText="1"/>
    </xf>
    <xf numFmtId="0" fontId="5" fillId="11" borderId="8" xfId="0" applyFont="1" applyFill="1" applyBorder="1" applyAlignment="1">
      <alignment horizontal="right" vertical="center"/>
    </xf>
    <xf numFmtId="0" fontId="5" fillId="11" borderId="10" xfId="0" applyFont="1" applyFill="1" applyBorder="1" applyAlignment="1">
      <alignment horizontal="right" vertical="center"/>
    </xf>
    <xf numFmtId="0" fontId="6" fillId="0" borderId="35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6" fillId="7" borderId="7" xfId="0" applyFont="1" applyFill="1" applyBorder="1" applyAlignment="1">
      <alignment vertical="center"/>
    </xf>
    <xf numFmtId="0" fontId="6" fillId="7" borderId="6" xfId="0" applyFont="1" applyFill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5" fillId="7" borderId="15" xfId="0" applyFont="1" applyFill="1" applyBorder="1" applyAlignment="1">
      <alignment horizontal="right" vertical="center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8" fillId="0" borderId="33" xfId="0" applyFont="1" applyBorder="1" applyAlignment="1">
      <alignment vertical="center" wrapText="1"/>
    </xf>
    <xf numFmtId="0" fontId="18" fillId="2" borderId="7" xfId="0" applyFont="1" applyFill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19" xfId="0" applyFont="1" applyBorder="1" applyAlignment="1">
      <alignment horizontal="left" vertical="center" wrapText="1"/>
    </xf>
    <xf numFmtId="0" fontId="5" fillId="7" borderId="18" xfId="0" applyFont="1" applyFill="1" applyBorder="1" applyAlignment="1">
      <alignment horizontal="right" vertical="center"/>
    </xf>
    <xf numFmtId="0" fontId="5" fillId="7" borderId="0" xfId="0" applyFont="1" applyFill="1" applyAlignment="1">
      <alignment horizontal="right" vertical="center"/>
    </xf>
    <xf numFmtId="0" fontId="5" fillId="11" borderId="13" xfId="0" applyFont="1" applyFill="1" applyBorder="1" applyAlignment="1">
      <alignment horizontal="right" vertical="center"/>
    </xf>
    <xf numFmtId="0" fontId="3" fillId="2" borderId="20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2" fillId="5" borderId="20" xfId="0" applyFont="1" applyFill="1" applyBorder="1" applyAlignment="1">
      <alignment horizontal="left"/>
    </xf>
    <xf numFmtId="0" fontId="2" fillId="5" borderId="36" xfId="0" applyFont="1" applyFill="1" applyBorder="1" applyAlignment="1">
      <alignment horizontal="left"/>
    </xf>
    <xf numFmtId="0" fontId="2" fillId="5" borderId="46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 vertical="center" wrapText="1"/>
    </xf>
    <xf numFmtId="0" fontId="5" fillId="12" borderId="22" xfId="0" applyFont="1" applyFill="1" applyBorder="1" applyAlignment="1">
      <alignment horizontal="right" vertical="center"/>
    </xf>
    <xf numFmtId="0" fontId="5" fillId="12" borderId="23" xfId="0" applyFont="1" applyFill="1" applyBorder="1" applyAlignment="1">
      <alignment horizontal="right" vertical="center"/>
    </xf>
    <xf numFmtId="0" fontId="5" fillId="12" borderId="24" xfId="0" applyFont="1" applyFill="1" applyBorder="1" applyAlignment="1">
      <alignment horizontal="right" vertical="center"/>
    </xf>
    <xf numFmtId="0" fontId="3" fillId="0" borderId="19" xfId="0" applyFont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textRotation="90" wrapText="1"/>
    </xf>
    <xf numFmtId="0" fontId="2" fillId="3" borderId="5" xfId="0" applyFont="1" applyFill="1" applyBorder="1" applyAlignment="1">
      <alignment horizontal="center" vertical="center" textRotation="90" wrapText="1"/>
    </xf>
    <xf numFmtId="0" fontId="2" fillId="3" borderId="11" xfId="0" applyFont="1" applyFill="1" applyBorder="1" applyAlignment="1">
      <alignment horizontal="center" vertical="center" textRotation="90" wrapText="1"/>
    </xf>
    <xf numFmtId="0" fontId="2" fillId="3" borderId="3" xfId="0" applyFont="1" applyFill="1" applyBorder="1" applyAlignment="1">
      <alignment horizontal="center" vertical="center" textRotation="90" wrapText="1"/>
    </xf>
    <xf numFmtId="0" fontId="2" fillId="3" borderId="6" xfId="0" applyFont="1" applyFill="1" applyBorder="1" applyAlignment="1">
      <alignment horizontal="center" vertical="center" textRotation="90" wrapText="1"/>
    </xf>
    <xf numFmtId="0" fontId="2" fillId="3" borderId="12" xfId="0" applyFont="1" applyFill="1" applyBorder="1" applyAlignment="1">
      <alignment horizontal="center" vertical="center" textRotation="90" wrapText="1"/>
    </xf>
    <xf numFmtId="49" fontId="2" fillId="3" borderId="3" xfId="0" applyNumberFormat="1" applyFont="1" applyFill="1" applyBorder="1" applyAlignment="1">
      <alignment horizontal="center" vertical="center" textRotation="90" wrapText="1"/>
    </xf>
    <xf numFmtId="49" fontId="2" fillId="3" borderId="6" xfId="0" applyNumberFormat="1" applyFont="1" applyFill="1" applyBorder="1" applyAlignment="1">
      <alignment horizontal="center" vertical="center" textRotation="90" wrapText="1"/>
    </xf>
    <xf numFmtId="49" fontId="2" fillId="3" borderId="12" xfId="0" applyNumberFormat="1" applyFont="1" applyFill="1" applyBorder="1" applyAlignment="1">
      <alignment horizontal="center" vertical="center" textRotation="90" wrapText="1"/>
    </xf>
    <xf numFmtId="0" fontId="2" fillId="4" borderId="3" xfId="0" applyFont="1" applyFill="1" applyBorder="1" applyAlignment="1">
      <alignment horizontal="center" vertical="center" wrapText="1"/>
    </xf>
    <xf numFmtId="164" fontId="6" fillId="2" borderId="17" xfId="0" applyNumberFormat="1" applyFont="1" applyFill="1" applyBorder="1" applyAlignment="1">
      <alignment horizontal="center" vertical="center" wrapText="1"/>
    </xf>
    <xf numFmtId="164" fontId="6" fillId="2" borderId="52" xfId="0" applyNumberFormat="1" applyFont="1" applyFill="1" applyBorder="1" applyAlignment="1">
      <alignment horizontal="center" vertical="center" wrapText="1"/>
    </xf>
    <xf numFmtId="0" fontId="3" fillId="5" borderId="55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 wrapText="1"/>
    </xf>
    <xf numFmtId="0" fontId="3" fillId="5" borderId="11" xfId="0" applyFont="1" applyFill="1" applyBorder="1" applyAlignment="1">
      <alignment horizontal="left" vertical="center" wrapText="1"/>
    </xf>
    <xf numFmtId="0" fontId="6" fillId="6" borderId="7" xfId="0" applyFont="1" applyFill="1" applyBorder="1" applyAlignment="1">
      <alignment horizontal="left" vertical="center"/>
    </xf>
    <xf numFmtId="0" fontId="6" fillId="6" borderId="6" xfId="0" applyFont="1" applyFill="1" applyBorder="1" applyAlignment="1">
      <alignment horizontal="left" vertical="center"/>
    </xf>
    <xf numFmtId="0" fontId="6" fillId="6" borderId="12" xfId="0" applyFont="1" applyFill="1" applyBorder="1" applyAlignment="1">
      <alignment horizontal="left" vertical="center"/>
    </xf>
    <xf numFmtId="0" fontId="6" fillId="7" borderId="7" xfId="0" applyFont="1" applyFill="1" applyBorder="1" applyAlignment="1">
      <alignment horizontal="left" vertical="center"/>
    </xf>
    <xf numFmtId="0" fontId="6" fillId="7" borderId="6" xfId="0" applyFont="1" applyFill="1" applyBorder="1" applyAlignment="1">
      <alignment horizontal="left" vertical="center"/>
    </xf>
    <xf numFmtId="0" fontId="6" fillId="7" borderId="12" xfId="0" applyFont="1" applyFill="1" applyBorder="1" applyAlignment="1">
      <alignment horizontal="left" vertical="center"/>
    </xf>
    <xf numFmtId="164" fontId="6" fillId="2" borderId="6" xfId="0" applyNumberFormat="1" applyFont="1" applyFill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center" wrapText="1"/>
    </xf>
    <xf numFmtId="0" fontId="2" fillId="3" borderId="52" xfId="0" applyFont="1" applyFill="1" applyBorder="1" applyAlignment="1">
      <alignment horizontal="center" vertical="center" wrapText="1"/>
    </xf>
    <xf numFmtId="0" fontId="2" fillId="3" borderId="53" xfId="0" applyFont="1" applyFill="1" applyBorder="1" applyAlignment="1">
      <alignment horizontal="center" vertical="center" wrapText="1"/>
    </xf>
    <xf numFmtId="0" fontId="2" fillId="5" borderId="8" xfId="0" applyFont="1" applyFill="1" applyBorder="1"/>
    <xf numFmtId="0" fontId="2" fillId="5" borderId="10" xfId="0" applyFont="1" applyFill="1" applyBorder="1"/>
    <xf numFmtId="0" fontId="8" fillId="22" borderId="13" xfId="0" applyFont="1" applyFill="1" applyBorder="1" applyAlignment="1">
      <alignment horizontal="justify" vertical="center" wrapText="1"/>
    </xf>
    <xf numFmtId="0" fontId="8" fillId="23" borderId="13" xfId="0" applyFont="1" applyFill="1" applyBorder="1" applyAlignment="1">
      <alignment horizontal="justify" vertical="center" wrapText="1"/>
    </xf>
    <xf numFmtId="0" fontId="14" fillId="23" borderId="13" xfId="0" applyFont="1" applyFill="1" applyBorder="1" applyAlignment="1">
      <alignment horizontal="justify" vertical="center" wrapText="1"/>
    </xf>
    <xf numFmtId="0" fontId="8" fillId="20" borderId="13" xfId="0" applyFont="1" applyFill="1" applyBorder="1" applyAlignment="1">
      <alignment horizontal="center" vertical="center" wrapText="1"/>
    </xf>
    <xf numFmtId="0" fontId="8" fillId="21" borderId="13" xfId="0" applyFont="1" applyFill="1" applyBorder="1" applyAlignment="1">
      <alignment horizontal="center" vertical="center" wrapText="1"/>
    </xf>
    <xf numFmtId="0" fontId="8" fillId="20" borderId="7" xfId="0" applyFont="1" applyFill="1" applyBorder="1" applyAlignment="1">
      <alignment horizontal="center" vertical="center" wrapText="1"/>
    </xf>
    <xf numFmtId="0" fontId="8" fillId="20" borderId="12" xfId="0" applyFont="1" applyFill="1" applyBorder="1" applyAlignment="1">
      <alignment horizontal="center" vertical="center" wrapText="1"/>
    </xf>
  </cellXfs>
  <cellStyles count="3">
    <cellStyle name="Įprastas" xfId="0" builtinId="0"/>
    <cellStyle name="Įprastas 2" xfId="1" xr:uid="{3A8E8300-1746-42A5-A68C-A4DC12CD6293}"/>
    <cellStyle name="Pastaba 2" xfId="2" xr:uid="{97CF51AC-3E40-45E3-83E8-04922C1A3543}"/>
  </cellStyles>
  <dxfs count="0"/>
  <tableStyles count="0" defaultTableStyle="TableStyleMedium2" defaultPivotStyle="PivotStyleLight16"/>
  <colors>
    <mruColors>
      <color rgb="FF3399FF"/>
      <color rgb="FFFF3300"/>
      <color rgb="FF99FFCC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EH201"/>
  <sheetViews>
    <sheetView tabSelected="1" topLeftCell="A160" zoomScale="80" zoomScaleNormal="80" workbookViewId="0">
      <selection activeCell="S188" sqref="S188"/>
    </sheetView>
  </sheetViews>
  <sheetFormatPr defaultColWidth="8.88671875" defaultRowHeight="30" customHeight="1" x14ac:dyDescent="0.35"/>
  <cols>
    <col min="1" max="1" width="3.5546875" style="1" customWidth="1"/>
    <col min="2" max="2" width="3.6640625" style="1" customWidth="1"/>
    <col min="3" max="3" width="4.44140625" style="1" customWidth="1"/>
    <col min="4" max="4" width="3.5546875" style="1" customWidth="1"/>
    <col min="5" max="5" width="3.6640625" style="1" customWidth="1"/>
    <col min="6" max="6" width="24" style="1" customWidth="1"/>
    <col min="7" max="7" width="15.88671875" style="1" customWidth="1"/>
    <col min="8" max="8" width="12.44140625" style="1" customWidth="1"/>
    <col min="9" max="9" width="34.6640625" style="1" customWidth="1"/>
    <col min="10" max="10" width="34.109375" style="1" customWidth="1"/>
    <col min="11" max="11" width="8.88671875" style="1"/>
    <col min="12" max="12" width="15.5546875" style="1" customWidth="1"/>
    <col min="13" max="13" width="15.109375" style="1" customWidth="1"/>
    <col min="14" max="14" width="13.88671875" style="1" customWidth="1"/>
    <col min="15" max="15" width="45.88671875" style="1" customWidth="1"/>
    <col min="16" max="16384" width="8.88671875" style="1"/>
  </cols>
  <sheetData>
    <row r="1" spans="1:15" ht="30" customHeight="1" x14ac:dyDescent="0.35">
      <c r="K1" s="186" t="s">
        <v>393</v>
      </c>
      <c r="L1" s="186"/>
      <c r="M1" s="186"/>
      <c r="N1" s="186"/>
    </row>
    <row r="2" spans="1:15" ht="30" customHeight="1" x14ac:dyDescent="0.35">
      <c r="K2" s="186"/>
      <c r="L2" s="186"/>
      <c r="M2" s="186"/>
      <c r="N2" s="186"/>
    </row>
    <row r="3" spans="1:15" s="3" customFormat="1" ht="30" customHeight="1" x14ac:dyDescent="0.35">
      <c r="A3" s="363" t="s">
        <v>392</v>
      </c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7"/>
      <c r="N3" s="37"/>
    </row>
    <row r="4" spans="1:15" s="3" customFormat="1" ht="30" customHeight="1" x14ac:dyDescent="0.35">
      <c r="A4" s="364" t="s">
        <v>123</v>
      </c>
      <c r="B4" s="364"/>
      <c r="C4" s="364"/>
      <c r="D4" s="364"/>
      <c r="E4" s="364"/>
      <c r="F4" s="364"/>
      <c r="G4" s="364"/>
      <c r="H4" s="364"/>
      <c r="I4" s="364"/>
      <c r="J4" s="364"/>
      <c r="K4" s="364"/>
      <c r="L4" s="364"/>
      <c r="M4" s="37"/>
      <c r="N4" s="37"/>
    </row>
    <row r="5" spans="1:15" s="3" customFormat="1" ht="30" customHeight="1" thickBot="1" x14ac:dyDescent="0.4">
      <c r="A5" s="365" t="s">
        <v>124</v>
      </c>
      <c r="B5" s="365"/>
      <c r="C5" s="365"/>
      <c r="D5" s="365"/>
      <c r="E5" s="365"/>
      <c r="F5" s="365"/>
      <c r="G5" s="365"/>
      <c r="H5" s="365"/>
      <c r="I5" s="365"/>
      <c r="J5" s="365"/>
      <c r="K5" s="365"/>
      <c r="L5" s="365"/>
      <c r="M5" s="38"/>
      <c r="N5" s="38"/>
    </row>
    <row r="6" spans="1:15" s="3" customFormat="1" ht="30" customHeight="1" x14ac:dyDescent="0.35">
      <c r="A6" s="366" t="s">
        <v>0</v>
      </c>
      <c r="B6" s="369" t="s">
        <v>1</v>
      </c>
      <c r="C6" s="369" t="s">
        <v>2</v>
      </c>
      <c r="D6" s="372" t="s">
        <v>3</v>
      </c>
      <c r="E6" s="372" t="s">
        <v>4</v>
      </c>
      <c r="F6" s="295" t="s">
        <v>120</v>
      </c>
      <c r="G6" s="295" t="s">
        <v>121</v>
      </c>
      <c r="H6" s="295" t="s">
        <v>5</v>
      </c>
      <c r="I6" s="295" t="s">
        <v>6</v>
      </c>
      <c r="J6" s="295" t="s">
        <v>7</v>
      </c>
      <c r="K6" s="369" t="s">
        <v>8</v>
      </c>
      <c r="L6" s="375" t="s">
        <v>122</v>
      </c>
      <c r="M6" s="295" t="s">
        <v>328</v>
      </c>
      <c r="N6" s="388" t="s">
        <v>391</v>
      </c>
    </row>
    <row r="7" spans="1:15" s="3" customFormat="1" ht="30" customHeight="1" x14ac:dyDescent="0.35">
      <c r="A7" s="367"/>
      <c r="B7" s="370"/>
      <c r="C7" s="370"/>
      <c r="D7" s="373"/>
      <c r="E7" s="373"/>
      <c r="F7" s="296"/>
      <c r="G7" s="296"/>
      <c r="H7" s="296"/>
      <c r="I7" s="296"/>
      <c r="J7" s="296"/>
      <c r="K7" s="370"/>
      <c r="L7" s="246"/>
      <c r="M7" s="296"/>
      <c r="N7" s="389"/>
    </row>
    <row r="8" spans="1:15" s="3" customFormat="1" ht="30" customHeight="1" x14ac:dyDescent="0.35">
      <c r="A8" s="368"/>
      <c r="B8" s="371"/>
      <c r="C8" s="371"/>
      <c r="D8" s="374"/>
      <c r="E8" s="374"/>
      <c r="F8" s="297"/>
      <c r="G8" s="297"/>
      <c r="H8" s="297"/>
      <c r="I8" s="297"/>
      <c r="J8" s="297"/>
      <c r="K8" s="371"/>
      <c r="L8" s="247"/>
      <c r="M8" s="297"/>
      <c r="N8" s="390"/>
    </row>
    <row r="9" spans="1:15" s="3" customFormat="1" ht="30" customHeight="1" x14ac:dyDescent="0.35">
      <c r="A9" s="39">
        <v>5</v>
      </c>
      <c r="B9" s="40">
        <v>1</v>
      </c>
      <c r="C9" s="41"/>
      <c r="D9" s="42"/>
      <c r="E9" s="43"/>
      <c r="F9" s="391" t="s">
        <v>125</v>
      </c>
      <c r="G9" s="392"/>
      <c r="H9" s="392"/>
      <c r="I9" s="392"/>
      <c r="J9" s="392"/>
      <c r="K9" s="44"/>
      <c r="L9" s="44"/>
      <c r="M9" s="44"/>
      <c r="N9" s="45"/>
    </row>
    <row r="10" spans="1:15" s="3" customFormat="1" ht="30" customHeight="1" x14ac:dyDescent="0.35">
      <c r="A10" s="46">
        <v>5</v>
      </c>
      <c r="B10" s="47">
        <v>1</v>
      </c>
      <c r="C10" s="47">
        <v>1</v>
      </c>
      <c r="D10" s="47" t="s">
        <v>9</v>
      </c>
      <c r="E10" s="47" t="s">
        <v>9</v>
      </c>
      <c r="F10" s="306" t="s">
        <v>126</v>
      </c>
      <c r="G10" s="307"/>
      <c r="H10" s="307"/>
      <c r="I10" s="307"/>
      <c r="J10" s="307"/>
      <c r="K10" s="307"/>
      <c r="L10" s="307"/>
      <c r="M10" s="307"/>
      <c r="N10" s="308"/>
    </row>
    <row r="11" spans="1:15" s="3" customFormat="1" ht="30" customHeight="1" x14ac:dyDescent="0.35">
      <c r="A11" s="46">
        <v>5</v>
      </c>
      <c r="B11" s="47">
        <v>1</v>
      </c>
      <c r="C11" s="47">
        <v>1</v>
      </c>
      <c r="D11" s="48">
        <v>1</v>
      </c>
      <c r="E11" s="48" t="s">
        <v>9</v>
      </c>
      <c r="F11" s="309" t="s">
        <v>127</v>
      </c>
      <c r="G11" s="310"/>
      <c r="H11" s="310"/>
      <c r="I11" s="310"/>
      <c r="J11" s="310"/>
      <c r="K11" s="310"/>
      <c r="L11" s="310"/>
      <c r="M11" s="310"/>
      <c r="N11" s="311"/>
    </row>
    <row r="12" spans="1:15" s="3" customFormat="1" ht="30" customHeight="1" x14ac:dyDescent="0.35">
      <c r="A12" s="378">
        <v>5</v>
      </c>
      <c r="B12" s="381">
        <v>1</v>
      </c>
      <c r="C12" s="381">
        <v>1</v>
      </c>
      <c r="D12" s="384">
        <v>1</v>
      </c>
      <c r="E12" s="184">
        <v>1</v>
      </c>
      <c r="F12" s="243" t="s">
        <v>128</v>
      </c>
      <c r="G12" s="179"/>
      <c r="H12" s="250" t="s">
        <v>10</v>
      </c>
      <c r="I12" s="262" t="s">
        <v>316</v>
      </c>
      <c r="J12" s="274" t="s">
        <v>11</v>
      </c>
      <c r="K12" s="50" t="s">
        <v>12</v>
      </c>
      <c r="L12" s="52">
        <v>0</v>
      </c>
      <c r="M12" s="52">
        <v>0</v>
      </c>
      <c r="N12" s="53">
        <v>0</v>
      </c>
      <c r="O12" s="54"/>
    </row>
    <row r="13" spans="1:15" s="3" customFormat="1" ht="30" customHeight="1" thickBot="1" x14ac:dyDescent="0.4">
      <c r="A13" s="379"/>
      <c r="B13" s="382"/>
      <c r="C13" s="382"/>
      <c r="D13" s="385"/>
      <c r="E13" s="345"/>
      <c r="F13" s="244"/>
      <c r="G13" s="179"/>
      <c r="H13" s="251"/>
      <c r="I13" s="263"/>
      <c r="J13" s="275"/>
      <c r="K13" s="50" t="s">
        <v>14</v>
      </c>
      <c r="L13" s="55">
        <v>0</v>
      </c>
      <c r="M13" s="56">
        <v>0</v>
      </c>
      <c r="N13" s="57">
        <v>0</v>
      </c>
    </row>
    <row r="14" spans="1:15" s="3" customFormat="1" ht="30" customHeight="1" thickBot="1" x14ac:dyDescent="0.4">
      <c r="A14" s="379"/>
      <c r="B14" s="382"/>
      <c r="C14" s="382"/>
      <c r="D14" s="385"/>
      <c r="E14" s="345"/>
      <c r="F14" s="244"/>
      <c r="G14" s="179"/>
      <c r="H14" s="252"/>
      <c r="I14" s="273"/>
      <c r="J14" s="265"/>
      <c r="K14" s="59" t="s">
        <v>15</v>
      </c>
      <c r="L14" s="60">
        <f>SUM(L12:L13)</f>
        <v>0</v>
      </c>
      <c r="M14" s="60">
        <f t="shared" ref="M14:N14" si="0">SUM(M12:M13)</f>
        <v>0</v>
      </c>
      <c r="N14" s="60">
        <f t="shared" si="0"/>
        <v>0</v>
      </c>
    </row>
    <row r="15" spans="1:15" s="3" customFormat="1" ht="30" customHeight="1" thickBot="1" x14ac:dyDescent="0.4">
      <c r="A15" s="380"/>
      <c r="B15" s="383"/>
      <c r="C15" s="383"/>
      <c r="D15" s="386"/>
      <c r="E15" s="185"/>
      <c r="F15" s="244"/>
      <c r="G15" s="224"/>
      <c r="H15" s="353" t="s">
        <v>16</v>
      </c>
      <c r="I15" s="354"/>
      <c r="J15" s="354"/>
      <c r="K15" s="355"/>
      <c r="L15" s="62">
        <f>SUM(L14)</f>
        <v>0</v>
      </c>
      <c r="M15" s="62">
        <f t="shared" ref="M15:N15" si="1">SUM(M14)</f>
        <v>0</v>
      </c>
      <c r="N15" s="62">
        <f t="shared" si="1"/>
        <v>0</v>
      </c>
    </row>
    <row r="16" spans="1:15" s="3" customFormat="1" ht="30" customHeight="1" thickBot="1" x14ac:dyDescent="0.4">
      <c r="A16" s="46">
        <v>5</v>
      </c>
      <c r="B16" s="47">
        <v>1</v>
      </c>
      <c r="C16" s="47">
        <v>1</v>
      </c>
      <c r="D16" s="48">
        <v>1</v>
      </c>
      <c r="E16" s="267" t="s">
        <v>17</v>
      </c>
      <c r="F16" s="268"/>
      <c r="G16" s="268"/>
      <c r="H16" s="269"/>
      <c r="I16" s="269"/>
      <c r="J16" s="269"/>
      <c r="K16" s="269"/>
      <c r="L16" s="63">
        <f>L15</f>
        <v>0</v>
      </c>
      <c r="M16" s="64">
        <f>M15</f>
        <v>0</v>
      </c>
      <c r="N16" s="65">
        <f t="shared" ref="N16" si="2">N15</f>
        <v>0</v>
      </c>
    </row>
    <row r="17" spans="1:15" s="3" customFormat="1" ht="30" customHeight="1" x14ac:dyDescent="0.35">
      <c r="A17" s="46">
        <v>5</v>
      </c>
      <c r="B17" s="47">
        <v>1</v>
      </c>
      <c r="C17" s="47">
        <v>1</v>
      </c>
      <c r="D17" s="48">
        <v>2</v>
      </c>
      <c r="E17" s="48" t="s">
        <v>9</v>
      </c>
      <c r="F17" s="66" t="s">
        <v>129</v>
      </c>
      <c r="G17" s="67"/>
      <c r="H17" s="67"/>
      <c r="I17" s="67"/>
      <c r="J17" s="67"/>
      <c r="K17" s="67"/>
      <c r="L17" s="68"/>
      <c r="M17" s="68"/>
      <c r="N17" s="69"/>
    </row>
    <row r="18" spans="1:15" s="3" customFormat="1" ht="30" customHeight="1" x14ac:dyDescent="0.35">
      <c r="A18" s="231">
        <v>5</v>
      </c>
      <c r="B18" s="234">
        <v>1</v>
      </c>
      <c r="C18" s="234">
        <v>1</v>
      </c>
      <c r="D18" s="237">
        <v>2</v>
      </c>
      <c r="E18" s="240">
        <v>1</v>
      </c>
      <c r="F18" s="184" t="s">
        <v>130</v>
      </c>
      <c r="G18" s="179"/>
      <c r="H18" s="319" t="s">
        <v>18</v>
      </c>
      <c r="I18" s="262" t="s">
        <v>19</v>
      </c>
      <c r="J18" s="274" t="s">
        <v>11</v>
      </c>
      <c r="K18" s="50" t="s">
        <v>12</v>
      </c>
      <c r="L18" s="56">
        <v>0</v>
      </c>
      <c r="M18" s="56">
        <v>0</v>
      </c>
      <c r="N18" s="71">
        <v>0</v>
      </c>
    </row>
    <row r="19" spans="1:15" s="3" customFormat="1" ht="30" customHeight="1" x14ac:dyDescent="0.35">
      <c r="A19" s="232"/>
      <c r="B19" s="235"/>
      <c r="C19" s="235"/>
      <c r="D19" s="238"/>
      <c r="E19" s="241"/>
      <c r="F19" s="345"/>
      <c r="G19" s="179"/>
      <c r="H19" s="326"/>
      <c r="I19" s="263"/>
      <c r="J19" s="275"/>
      <c r="K19" s="240" t="s">
        <v>14</v>
      </c>
      <c r="L19" s="280">
        <v>400</v>
      </c>
      <c r="M19" s="280">
        <v>0</v>
      </c>
      <c r="N19" s="376">
        <v>0</v>
      </c>
    </row>
    <row r="20" spans="1:15" s="3" customFormat="1" ht="30" customHeight="1" thickBot="1" x14ac:dyDescent="0.4">
      <c r="A20" s="232"/>
      <c r="B20" s="235"/>
      <c r="C20" s="235"/>
      <c r="D20" s="238"/>
      <c r="E20" s="241"/>
      <c r="F20" s="345"/>
      <c r="G20" s="179"/>
      <c r="H20" s="326"/>
      <c r="I20" s="263"/>
      <c r="J20" s="275"/>
      <c r="K20" s="241"/>
      <c r="L20" s="387"/>
      <c r="M20" s="387"/>
      <c r="N20" s="377"/>
    </row>
    <row r="21" spans="1:15" s="3" customFormat="1" ht="30" customHeight="1" thickBot="1" x14ac:dyDescent="0.4">
      <c r="A21" s="232"/>
      <c r="B21" s="235"/>
      <c r="C21" s="235"/>
      <c r="D21" s="238"/>
      <c r="E21" s="241"/>
      <c r="F21" s="345"/>
      <c r="G21" s="179"/>
      <c r="H21" s="356"/>
      <c r="I21" s="273"/>
      <c r="J21" s="287"/>
      <c r="K21" s="59" t="s">
        <v>15</v>
      </c>
      <c r="L21" s="60">
        <f>SUM(L18:L20)</f>
        <v>400</v>
      </c>
      <c r="M21" s="60">
        <v>400</v>
      </c>
      <c r="N21" s="60">
        <v>400</v>
      </c>
    </row>
    <row r="22" spans="1:15" s="3" customFormat="1" ht="30" customHeight="1" x14ac:dyDescent="0.35">
      <c r="A22" s="232"/>
      <c r="B22" s="235"/>
      <c r="C22" s="235"/>
      <c r="D22" s="238"/>
      <c r="E22" s="241"/>
      <c r="F22" s="345"/>
      <c r="G22" s="179"/>
      <c r="H22" s="359" t="s">
        <v>22</v>
      </c>
      <c r="I22" s="361" t="s">
        <v>23</v>
      </c>
      <c r="J22" s="318" t="s">
        <v>24</v>
      </c>
      <c r="K22" s="74" t="s">
        <v>12</v>
      </c>
      <c r="L22" s="56">
        <v>0</v>
      </c>
      <c r="M22" s="56">
        <v>0</v>
      </c>
      <c r="N22" s="71">
        <v>0</v>
      </c>
    </row>
    <row r="23" spans="1:15" s="3" customFormat="1" ht="30" customHeight="1" thickBot="1" x14ac:dyDescent="0.4">
      <c r="A23" s="232"/>
      <c r="B23" s="235"/>
      <c r="C23" s="235"/>
      <c r="D23" s="238"/>
      <c r="E23" s="241"/>
      <c r="F23" s="345"/>
      <c r="G23" s="179"/>
      <c r="H23" s="343"/>
      <c r="I23" s="291"/>
      <c r="J23" s="331"/>
      <c r="K23" s="74" t="s">
        <v>14</v>
      </c>
      <c r="L23" s="56">
        <v>10</v>
      </c>
      <c r="M23" s="56">
        <v>0</v>
      </c>
      <c r="N23" s="71">
        <v>0</v>
      </c>
      <c r="O23" s="75"/>
    </row>
    <row r="24" spans="1:15" s="3" customFormat="1" ht="30" customHeight="1" thickBot="1" x14ac:dyDescent="0.4">
      <c r="A24" s="232"/>
      <c r="B24" s="235"/>
      <c r="C24" s="235"/>
      <c r="D24" s="238"/>
      <c r="E24" s="241"/>
      <c r="F24" s="345"/>
      <c r="G24" s="179"/>
      <c r="H24" s="360"/>
      <c r="I24" s="229"/>
      <c r="J24" s="362"/>
      <c r="K24" s="76" t="s">
        <v>15</v>
      </c>
      <c r="L24" s="77">
        <f t="shared" ref="L24:M24" si="3">SUM(L22:L23)</f>
        <v>10</v>
      </c>
      <c r="M24" s="77">
        <f t="shared" si="3"/>
        <v>0</v>
      </c>
      <c r="N24" s="77">
        <v>0</v>
      </c>
    </row>
    <row r="25" spans="1:15" s="3" customFormat="1" ht="30" customHeight="1" x14ac:dyDescent="0.35">
      <c r="A25" s="232"/>
      <c r="B25" s="235"/>
      <c r="C25" s="235"/>
      <c r="D25" s="238"/>
      <c r="E25" s="241"/>
      <c r="F25" s="345"/>
      <c r="G25" s="179"/>
      <c r="H25" s="332" t="s">
        <v>25</v>
      </c>
      <c r="I25" s="290" t="s">
        <v>26</v>
      </c>
      <c r="J25" s="318" t="s">
        <v>24</v>
      </c>
      <c r="K25" s="161" t="s">
        <v>27</v>
      </c>
      <c r="L25" s="78">
        <v>0</v>
      </c>
      <c r="M25" s="78">
        <v>0</v>
      </c>
      <c r="N25" s="79">
        <v>0</v>
      </c>
    </row>
    <row r="26" spans="1:15" s="3" customFormat="1" ht="30" customHeight="1" thickBot="1" x14ac:dyDescent="0.4">
      <c r="A26" s="232"/>
      <c r="B26" s="235"/>
      <c r="C26" s="235"/>
      <c r="D26" s="238"/>
      <c r="E26" s="241"/>
      <c r="F26" s="345"/>
      <c r="G26" s="179"/>
      <c r="H26" s="333"/>
      <c r="I26" s="291"/>
      <c r="J26" s="331"/>
      <c r="K26" s="161" t="s">
        <v>14</v>
      </c>
      <c r="L26" s="78">
        <v>380</v>
      </c>
      <c r="M26" s="78">
        <v>200</v>
      </c>
      <c r="N26" s="79">
        <v>100</v>
      </c>
      <c r="O26" s="54"/>
    </row>
    <row r="27" spans="1:15" s="3" customFormat="1" ht="30" customHeight="1" thickBot="1" x14ac:dyDescent="0.4">
      <c r="A27" s="232"/>
      <c r="B27" s="235"/>
      <c r="C27" s="235"/>
      <c r="D27" s="238"/>
      <c r="E27" s="241"/>
      <c r="F27" s="345"/>
      <c r="G27" s="179"/>
      <c r="H27" s="357"/>
      <c r="I27" s="358"/>
      <c r="J27" s="362"/>
      <c r="K27" s="162" t="s">
        <v>15</v>
      </c>
      <c r="L27" s="163">
        <v>380</v>
      </c>
      <c r="M27" s="163">
        <f>SUM(M25:M26)</f>
        <v>200</v>
      </c>
      <c r="N27" s="163">
        <f>SUM(N25:N26)</f>
        <v>100</v>
      </c>
    </row>
    <row r="28" spans="1:15" s="3" customFormat="1" ht="30" customHeight="1" thickBot="1" x14ac:dyDescent="0.4">
      <c r="A28" s="233"/>
      <c r="B28" s="236"/>
      <c r="C28" s="236"/>
      <c r="D28" s="239"/>
      <c r="E28" s="242"/>
      <c r="F28" s="185"/>
      <c r="G28" s="224"/>
      <c r="H28" s="353" t="s">
        <v>16</v>
      </c>
      <c r="I28" s="354"/>
      <c r="J28" s="354"/>
      <c r="K28" s="355"/>
      <c r="L28" s="62">
        <f>SUM(L27+L21+L24)</f>
        <v>790</v>
      </c>
      <c r="M28" s="62">
        <f>SUM(M27+M21+M24)</f>
        <v>600</v>
      </c>
      <c r="N28" s="62">
        <f>SUM(N27+N21+N24)</f>
        <v>500</v>
      </c>
    </row>
    <row r="29" spans="1:15" s="3" customFormat="1" ht="30" customHeight="1" x14ac:dyDescent="0.35">
      <c r="A29" s="232"/>
      <c r="B29" s="235"/>
      <c r="C29" s="235"/>
      <c r="D29" s="238"/>
      <c r="E29" s="241"/>
      <c r="F29" s="244"/>
      <c r="G29" s="179"/>
      <c r="H29" s="352" t="s">
        <v>30</v>
      </c>
      <c r="I29" s="226" t="s">
        <v>31</v>
      </c>
      <c r="J29" s="226" t="s">
        <v>24</v>
      </c>
      <c r="K29" s="164" t="s">
        <v>12</v>
      </c>
      <c r="L29" s="56">
        <v>0</v>
      </c>
      <c r="M29" s="56">
        <v>0</v>
      </c>
      <c r="N29" s="71">
        <v>0</v>
      </c>
      <c r="O29" s="1"/>
    </row>
    <row r="30" spans="1:15" s="3" customFormat="1" ht="30" customHeight="1" thickBot="1" x14ac:dyDescent="0.4">
      <c r="A30" s="232"/>
      <c r="B30" s="235"/>
      <c r="C30" s="235"/>
      <c r="D30" s="238"/>
      <c r="E30" s="241"/>
      <c r="F30" s="244"/>
      <c r="G30" s="179"/>
      <c r="H30" s="352"/>
      <c r="I30" s="226"/>
      <c r="J30" s="226"/>
      <c r="K30" s="164" t="s">
        <v>14</v>
      </c>
      <c r="L30" s="56">
        <v>0</v>
      </c>
      <c r="M30" s="56">
        <v>30</v>
      </c>
      <c r="N30" s="71">
        <v>30</v>
      </c>
    </row>
    <row r="31" spans="1:15" s="3" customFormat="1" ht="30" customHeight="1" thickBot="1" x14ac:dyDescent="0.4">
      <c r="A31" s="232"/>
      <c r="B31" s="235"/>
      <c r="C31" s="235"/>
      <c r="D31" s="238"/>
      <c r="E31" s="241"/>
      <c r="F31" s="244"/>
      <c r="G31" s="179"/>
      <c r="H31" s="352"/>
      <c r="I31" s="226"/>
      <c r="J31" s="230"/>
      <c r="K31" s="76" t="s">
        <v>15</v>
      </c>
      <c r="L31" s="77">
        <v>0</v>
      </c>
      <c r="M31" s="77">
        <f>M30</f>
        <v>30</v>
      </c>
      <c r="N31" s="77">
        <f>SUM(N29:N30)</f>
        <v>30</v>
      </c>
    </row>
    <row r="32" spans="1:15" s="3" customFormat="1" ht="30" customHeight="1" thickBot="1" x14ac:dyDescent="0.4">
      <c r="A32" s="233"/>
      <c r="B32" s="236"/>
      <c r="C32" s="236"/>
      <c r="D32" s="239"/>
      <c r="E32" s="242"/>
      <c r="F32" s="245"/>
      <c r="G32" s="224"/>
      <c r="H32" s="253" t="s">
        <v>16</v>
      </c>
      <c r="I32" s="254"/>
      <c r="J32" s="254"/>
      <c r="K32" s="255"/>
      <c r="L32" s="81">
        <f>L31</f>
        <v>0</v>
      </c>
      <c r="M32" s="81">
        <f>M31</f>
        <v>30</v>
      </c>
      <c r="N32" s="81">
        <f>N31</f>
        <v>30</v>
      </c>
    </row>
    <row r="33" spans="1:15" s="3" customFormat="1" ht="30" customHeight="1" thickBot="1" x14ac:dyDescent="0.4">
      <c r="A33" s="46">
        <v>5</v>
      </c>
      <c r="B33" s="47">
        <v>1</v>
      </c>
      <c r="C33" s="47">
        <v>1</v>
      </c>
      <c r="D33" s="48">
        <v>2</v>
      </c>
      <c r="E33" s="267" t="s">
        <v>17</v>
      </c>
      <c r="F33" s="268"/>
      <c r="G33" s="268"/>
      <c r="H33" s="268"/>
      <c r="I33" s="268"/>
      <c r="J33" s="268"/>
      <c r="K33" s="268"/>
      <c r="L33" s="82">
        <f>L32+L28</f>
        <v>790</v>
      </c>
      <c r="M33" s="64">
        <f>M32+M28</f>
        <v>630</v>
      </c>
      <c r="N33" s="65">
        <f>N32+N28</f>
        <v>530</v>
      </c>
    </row>
    <row r="34" spans="1:15" s="3" customFormat="1" ht="30" customHeight="1" x14ac:dyDescent="0.35">
      <c r="A34" s="46">
        <v>5</v>
      </c>
      <c r="B34" s="47">
        <v>1</v>
      </c>
      <c r="C34" s="47">
        <v>1</v>
      </c>
      <c r="D34" s="48">
        <v>3</v>
      </c>
      <c r="E34" s="48" t="s">
        <v>9</v>
      </c>
      <c r="F34" s="66" t="s">
        <v>131</v>
      </c>
      <c r="G34" s="67"/>
      <c r="H34" s="67"/>
      <c r="I34" s="67"/>
      <c r="J34" s="67"/>
      <c r="K34" s="67"/>
      <c r="L34" s="68"/>
      <c r="M34" s="68"/>
      <c r="N34" s="69"/>
    </row>
    <row r="35" spans="1:15" s="3" customFormat="1" ht="30" customHeight="1" x14ac:dyDescent="0.35">
      <c r="A35" s="231">
        <v>5</v>
      </c>
      <c r="B35" s="234">
        <v>1</v>
      </c>
      <c r="C35" s="234">
        <v>1</v>
      </c>
      <c r="D35" s="237">
        <v>3</v>
      </c>
      <c r="E35" s="240">
        <v>1</v>
      </c>
      <c r="F35" s="243" t="s">
        <v>132</v>
      </c>
      <c r="G35" s="179"/>
      <c r="H35" s="290" t="s">
        <v>33</v>
      </c>
      <c r="I35" s="290" t="s">
        <v>34</v>
      </c>
      <c r="J35" s="290" t="s">
        <v>24</v>
      </c>
      <c r="K35" s="164" t="s">
        <v>12</v>
      </c>
      <c r="L35" s="56">
        <v>0</v>
      </c>
      <c r="M35" s="56">
        <v>0</v>
      </c>
      <c r="N35" s="71">
        <v>0</v>
      </c>
    </row>
    <row r="36" spans="1:15" s="3" customFormat="1" ht="30" customHeight="1" thickBot="1" x14ac:dyDescent="0.4">
      <c r="A36" s="232"/>
      <c r="B36" s="235"/>
      <c r="C36" s="235"/>
      <c r="D36" s="238"/>
      <c r="E36" s="241"/>
      <c r="F36" s="244"/>
      <c r="G36" s="179"/>
      <c r="H36" s="291"/>
      <c r="I36" s="291"/>
      <c r="J36" s="291"/>
      <c r="K36" s="165" t="s">
        <v>14</v>
      </c>
      <c r="L36" s="56">
        <v>50</v>
      </c>
      <c r="M36" s="56">
        <v>50</v>
      </c>
      <c r="N36" s="71">
        <v>0</v>
      </c>
      <c r="O36" s="75"/>
    </row>
    <row r="37" spans="1:15" s="3" customFormat="1" ht="30" customHeight="1" thickBot="1" x14ac:dyDescent="0.4">
      <c r="A37" s="232"/>
      <c r="B37" s="235"/>
      <c r="C37" s="235"/>
      <c r="D37" s="238"/>
      <c r="E37" s="241"/>
      <c r="F37" s="244"/>
      <c r="G37" s="179"/>
      <c r="H37" s="229"/>
      <c r="I37" s="229"/>
      <c r="J37" s="341"/>
      <c r="K37" s="76" t="s">
        <v>15</v>
      </c>
      <c r="L37" s="77">
        <f>SUM(L35:L36)</f>
        <v>50</v>
      </c>
      <c r="M37" s="77">
        <f t="shared" ref="M37:N37" si="4">SUM(M35:M36)</f>
        <v>50</v>
      </c>
      <c r="N37" s="77">
        <f t="shared" si="4"/>
        <v>0</v>
      </c>
    </row>
    <row r="38" spans="1:15" s="3" customFormat="1" ht="30" customHeight="1" x14ac:dyDescent="0.35">
      <c r="A38" s="232"/>
      <c r="B38" s="235"/>
      <c r="C38" s="235"/>
      <c r="D38" s="238"/>
      <c r="E38" s="241"/>
      <c r="F38" s="244"/>
      <c r="G38" s="179"/>
      <c r="H38" s="290" t="s">
        <v>35</v>
      </c>
      <c r="I38" s="290" t="s">
        <v>36</v>
      </c>
      <c r="J38" s="290" t="s">
        <v>24</v>
      </c>
      <c r="K38" s="164" t="s">
        <v>12</v>
      </c>
      <c r="L38" s="56">
        <v>0</v>
      </c>
      <c r="M38" s="56">
        <v>0</v>
      </c>
      <c r="N38" s="71">
        <v>0</v>
      </c>
    </row>
    <row r="39" spans="1:15" s="3" customFormat="1" ht="30" customHeight="1" thickBot="1" x14ac:dyDescent="0.4">
      <c r="A39" s="232"/>
      <c r="B39" s="235"/>
      <c r="C39" s="235"/>
      <c r="D39" s="238"/>
      <c r="E39" s="241"/>
      <c r="F39" s="244"/>
      <c r="G39" s="179"/>
      <c r="H39" s="291"/>
      <c r="I39" s="291"/>
      <c r="J39" s="291"/>
      <c r="K39" s="165" t="s">
        <v>14</v>
      </c>
      <c r="L39" s="56">
        <v>30</v>
      </c>
      <c r="M39" s="56">
        <v>0</v>
      </c>
      <c r="N39" s="71">
        <v>0</v>
      </c>
      <c r="O39" s="75"/>
    </row>
    <row r="40" spans="1:15" s="3" customFormat="1" ht="30" customHeight="1" thickBot="1" x14ac:dyDescent="0.4">
      <c r="A40" s="232"/>
      <c r="B40" s="235"/>
      <c r="C40" s="235"/>
      <c r="D40" s="238"/>
      <c r="E40" s="241"/>
      <c r="F40" s="244"/>
      <c r="G40" s="179"/>
      <c r="H40" s="229"/>
      <c r="I40" s="229"/>
      <c r="J40" s="341"/>
      <c r="K40" s="76" t="s">
        <v>15</v>
      </c>
      <c r="L40" s="77">
        <f>SUM(L38:L39)</f>
        <v>30</v>
      </c>
      <c r="M40" s="77">
        <f t="shared" ref="M40:N40" si="5">SUM(M38:M39)</f>
        <v>0</v>
      </c>
      <c r="N40" s="77">
        <f t="shared" si="5"/>
        <v>0</v>
      </c>
    </row>
    <row r="41" spans="1:15" s="3" customFormat="1" ht="30" customHeight="1" x14ac:dyDescent="0.35">
      <c r="A41" s="232"/>
      <c r="B41" s="235"/>
      <c r="C41" s="235"/>
      <c r="D41" s="238"/>
      <c r="E41" s="241"/>
      <c r="F41" s="244"/>
      <c r="G41" s="179"/>
      <c r="H41" s="346" t="s">
        <v>37</v>
      </c>
      <c r="I41" s="262" t="s">
        <v>38</v>
      </c>
      <c r="J41" s="262" t="s">
        <v>11</v>
      </c>
      <c r="K41" s="83" t="s">
        <v>27</v>
      </c>
      <c r="L41" s="56">
        <v>0</v>
      </c>
      <c r="M41" s="55">
        <v>0</v>
      </c>
      <c r="N41" s="57">
        <v>0</v>
      </c>
    </row>
    <row r="42" spans="1:15" s="3" customFormat="1" ht="30" customHeight="1" thickBot="1" x14ac:dyDescent="0.4">
      <c r="A42" s="232"/>
      <c r="B42" s="235"/>
      <c r="C42" s="235"/>
      <c r="D42" s="238"/>
      <c r="E42" s="241"/>
      <c r="F42" s="244"/>
      <c r="G42" s="179"/>
      <c r="H42" s="347"/>
      <c r="I42" s="263"/>
      <c r="J42" s="263"/>
      <c r="K42" s="83" t="s">
        <v>14</v>
      </c>
      <c r="L42" s="56">
        <v>0</v>
      </c>
      <c r="M42" s="56">
        <v>0</v>
      </c>
      <c r="N42" s="71">
        <v>0</v>
      </c>
    </row>
    <row r="43" spans="1:15" s="3" customFormat="1" ht="30" customHeight="1" thickBot="1" x14ac:dyDescent="0.4">
      <c r="A43" s="232"/>
      <c r="B43" s="235"/>
      <c r="C43" s="235"/>
      <c r="D43" s="238"/>
      <c r="E43" s="241"/>
      <c r="F43" s="244"/>
      <c r="G43" s="179"/>
      <c r="H43" s="348"/>
      <c r="I43" s="264"/>
      <c r="J43" s="265"/>
      <c r="K43" s="59" t="s">
        <v>15</v>
      </c>
      <c r="L43" s="60">
        <f>SUM(L41:L42)</f>
        <v>0</v>
      </c>
      <c r="M43" s="60">
        <f t="shared" ref="M43:N43" si="6">SUM(M41:M42)</f>
        <v>0</v>
      </c>
      <c r="N43" s="60">
        <f t="shared" si="6"/>
        <v>0</v>
      </c>
    </row>
    <row r="44" spans="1:15" s="3" customFormat="1" ht="30" customHeight="1" thickBot="1" x14ac:dyDescent="0.4">
      <c r="A44" s="233"/>
      <c r="B44" s="236"/>
      <c r="C44" s="236"/>
      <c r="D44" s="239"/>
      <c r="E44" s="242"/>
      <c r="F44" s="245"/>
      <c r="G44" s="224"/>
      <c r="H44" s="253" t="s">
        <v>16</v>
      </c>
      <c r="I44" s="254"/>
      <c r="J44" s="254"/>
      <c r="K44" s="255"/>
      <c r="L44" s="81">
        <f>SUM(L43+L40+L37)</f>
        <v>80</v>
      </c>
      <c r="M44" s="81">
        <f t="shared" ref="M44:N44" si="7">SUM(M43+M40+M37)</f>
        <v>50</v>
      </c>
      <c r="N44" s="81">
        <f t="shared" si="7"/>
        <v>0</v>
      </c>
    </row>
    <row r="45" spans="1:15" s="3" customFormat="1" ht="30" customHeight="1" thickBot="1" x14ac:dyDescent="0.4">
      <c r="A45" s="232"/>
      <c r="B45" s="235"/>
      <c r="C45" s="235"/>
      <c r="D45" s="238"/>
      <c r="E45" s="241"/>
      <c r="F45" s="345" t="s">
        <v>334</v>
      </c>
      <c r="G45" s="179"/>
      <c r="H45" s="332" t="s">
        <v>39</v>
      </c>
      <c r="I45" s="290" t="s">
        <v>394</v>
      </c>
      <c r="J45" s="318" t="s">
        <v>24</v>
      </c>
      <c r="K45" s="84" t="s">
        <v>12</v>
      </c>
      <c r="L45" s="85">
        <v>0</v>
      </c>
      <c r="M45" s="85">
        <v>0</v>
      </c>
      <c r="N45" s="85">
        <v>0</v>
      </c>
    </row>
    <row r="46" spans="1:15" s="3" customFormat="1" ht="30" customHeight="1" thickBot="1" x14ac:dyDescent="0.4">
      <c r="A46" s="232"/>
      <c r="B46" s="235"/>
      <c r="C46" s="235"/>
      <c r="D46" s="238"/>
      <c r="E46" s="241"/>
      <c r="F46" s="345"/>
      <c r="G46" s="179"/>
      <c r="H46" s="333"/>
      <c r="I46" s="291"/>
      <c r="J46" s="331"/>
      <c r="K46" s="84" t="s">
        <v>14</v>
      </c>
      <c r="L46" s="85">
        <v>0</v>
      </c>
      <c r="M46" s="85">
        <v>0</v>
      </c>
      <c r="N46" s="85">
        <v>0</v>
      </c>
      <c r="O46" s="75"/>
    </row>
    <row r="47" spans="1:15" s="3" customFormat="1" ht="30" customHeight="1" thickBot="1" x14ac:dyDescent="0.4">
      <c r="A47" s="232"/>
      <c r="B47" s="235"/>
      <c r="C47" s="235"/>
      <c r="D47" s="238"/>
      <c r="E47" s="241"/>
      <c r="F47" s="345"/>
      <c r="G47" s="179"/>
      <c r="H47" s="334"/>
      <c r="I47" s="229"/>
      <c r="J47" s="341"/>
      <c r="K47" s="76" t="s">
        <v>15</v>
      </c>
      <c r="L47" s="77">
        <f t="shared" ref="L47:N47" si="8">SUM(L45:L46)</f>
        <v>0</v>
      </c>
      <c r="M47" s="77">
        <f t="shared" si="8"/>
        <v>0</v>
      </c>
      <c r="N47" s="77">
        <f t="shared" si="8"/>
        <v>0</v>
      </c>
    </row>
    <row r="48" spans="1:15" s="3" customFormat="1" ht="30" customHeight="1" thickBot="1" x14ac:dyDescent="0.4">
      <c r="A48" s="232"/>
      <c r="B48" s="235"/>
      <c r="C48" s="235"/>
      <c r="D48" s="238"/>
      <c r="E48" s="241"/>
      <c r="F48" s="345"/>
      <c r="G48" s="179"/>
      <c r="H48" s="332" t="s">
        <v>40</v>
      </c>
      <c r="I48" s="290" t="s">
        <v>41</v>
      </c>
      <c r="J48" s="318" t="s">
        <v>24</v>
      </c>
      <c r="K48" s="84" t="s">
        <v>12</v>
      </c>
      <c r="L48" s="85">
        <v>0</v>
      </c>
      <c r="M48" s="85">
        <v>0</v>
      </c>
      <c r="N48" s="85">
        <v>0</v>
      </c>
    </row>
    <row r="49" spans="1:15" s="3" customFormat="1" ht="30" customHeight="1" thickBot="1" x14ac:dyDescent="0.4">
      <c r="A49" s="232"/>
      <c r="B49" s="235"/>
      <c r="C49" s="235"/>
      <c r="D49" s="238"/>
      <c r="E49" s="241"/>
      <c r="F49" s="345"/>
      <c r="G49" s="179"/>
      <c r="H49" s="333"/>
      <c r="I49" s="291"/>
      <c r="J49" s="331"/>
      <c r="K49" s="84" t="s">
        <v>14</v>
      </c>
      <c r="L49" s="85">
        <v>0</v>
      </c>
      <c r="M49" s="85">
        <v>10</v>
      </c>
      <c r="N49" s="85">
        <v>0</v>
      </c>
      <c r="O49" s="75"/>
    </row>
    <row r="50" spans="1:15" s="3" customFormat="1" ht="30" customHeight="1" thickBot="1" x14ac:dyDescent="0.4">
      <c r="A50" s="232"/>
      <c r="B50" s="235"/>
      <c r="C50" s="235"/>
      <c r="D50" s="238"/>
      <c r="E50" s="241"/>
      <c r="F50" s="345"/>
      <c r="G50" s="179"/>
      <c r="H50" s="334"/>
      <c r="I50" s="229"/>
      <c r="J50" s="341"/>
      <c r="K50" s="76" t="s">
        <v>15</v>
      </c>
      <c r="L50" s="77">
        <f t="shared" ref="L50:N50" si="9">SUM(L48:L49)</f>
        <v>0</v>
      </c>
      <c r="M50" s="77">
        <f t="shared" si="9"/>
        <v>10</v>
      </c>
      <c r="N50" s="77">
        <f t="shared" si="9"/>
        <v>0</v>
      </c>
    </row>
    <row r="51" spans="1:15" s="3" customFormat="1" ht="30" customHeight="1" thickBot="1" x14ac:dyDescent="0.4">
      <c r="A51" s="232"/>
      <c r="B51" s="235"/>
      <c r="C51" s="235"/>
      <c r="D51" s="238"/>
      <c r="E51" s="241"/>
      <c r="F51" s="345"/>
      <c r="G51" s="240"/>
      <c r="H51" s="342" t="s">
        <v>42</v>
      </c>
      <c r="I51" s="290" t="s">
        <v>325</v>
      </c>
      <c r="J51" s="318" t="s">
        <v>11</v>
      </c>
      <c r="K51" s="84" t="s">
        <v>12</v>
      </c>
      <c r="L51" s="85">
        <v>3720</v>
      </c>
      <c r="M51" s="85">
        <v>6201</v>
      </c>
      <c r="N51" s="85">
        <v>720</v>
      </c>
    </row>
    <row r="52" spans="1:15" s="3" customFormat="1" ht="30" customHeight="1" thickBot="1" x14ac:dyDescent="0.4">
      <c r="A52" s="232"/>
      <c r="B52" s="235"/>
      <c r="C52" s="235"/>
      <c r="D52" s="238"/>
      <c r="E52" s="241"/>
      <c r="F52" s="345"/>
      <c r="G52" s="241"/>
      <c r="H52" s="343"/>
      <c r="I52" s="291"/>
      <c r="J52" s="331"/>
      <c r="K52" s="84" t="s">
        <v>14</v>
      </c>
      <c r="L52" s="85">
        <v>177</v>
      </c>
      <c r="M52" s="85">
        <v>1095</v>
      </c>
      <c r="N52" s="85">
        <v>2199</v>
      </c>
    </row>
    <row r="53" spans="1:15" s="3" customFormat="1" ht="30" customHeight="1" thickBot="1" x14ac:dyDescent="0.4">
      <c r="A53" s="232"/>
      <c r="B53" s="235"/>
      <c r="C53" s="235"/>
      <c r="D53" s="238"/>
      <c r="E53" s="241"/>
      <c r="F53" s="345"/>
      <c r="G53" s="241"/>
      <c r="H53" s="343"/>
      <c r="I53" s="291"/>
      <c r="J53" s="331"/>
      <c r="K53" s="84" t="s">
        <v>43</v>
      </c>
      <c r="L53" s="85">
        <v>5</v>
      </c>
      <c r="M53" s="85">
        <v>0</v>
      </c>
      <c r="N53" s="85">
        <v>0</v>
      </c>
    </row>
    <row r="54" spans="1:15" s="3" customFormat="1" ht="30" customHeight="1" thickBot="1" x14ac:dyDescent="0.4">
      <c r="A54" s="232"/>
      <c r="B54" s="235"/>
      <c r="C54" s="235"/>
      <c r="D54" s="238"/>
      <c r="E54" s="241"/>
      <c r="F54" s="345"/>
      <c r="G54" s="242"/>
      <c r="H54" s="344"/>
      <c r="I54" s="229"/>
      <c r="J54" s="341"/>
      <c r="K54" s="76" t="s">
        <v>15</v>
      </c>
      <c r="L54" s="77">
        <f>SUM(L51:L53)</f>
        <v>3902</v>
      </c>
      <c r="M54" s="77">
        <f>SUM(M51:M53)</f>
        <v>7296</v>
      </c>
      <c r="N54" s="77">
        <f>SUM(N51:N53)</f>
        <v>2919</v>
      </c>
    </row>
    <row r="55" spans="1:15" s="3" customFormat="1" ht="30" customHeight="1" thickBot="1" x14ac:dyDescent="0.4">
      <c r="A55" s="233"/>
      <c r="B55" s="236"/>
      <c r="C55" s="236"/>
      <c r="D55" s="239"/>
      <c r="E55" s="242"/>
      <c r="F55" s="185"/>
      <c r="G55" s="61"/>
      <c r="H55" s="253" t="s">
        <v>16</v>
      </c>
      <c r="I55" s="254"/>
      <c r="J55" s="254"/>
      <c r="K55" s="255"/>
      <c r="L55" s="81">
        <f>SUM(L47+L50+L54)</f>
        <v>3902</v>
      </c>
      <c r="M55" s="81">
        <f>SUM(M47+M50+M54)</f>
        <v>7306</v>
      </c>
      <c r="N55" s="81">
        <f>SUM(N47+N50+N54)</f>
        <v>2919</v>
      </c>
    </row>
    <row r="56" spans="1:15" s="3" customFormat="1" ht="30" customHeight="1" x14ac:dyDescent="0.35">
      <c r="A56" s="231">
        <v>5</v>
      </c>
      <c r="B56" s="256">
        <v>1</v>
      </c>
      <c r="C56" s="256">
        <v>1</v>
      </c>
      <c r="D56" s="259">
        <v>3</v>
      </c>
      <c r="E56" s="241">
        <v>3</v>
      </c>
      <c r="F56" s="244" t="s">
        <v>133</v>
      </c>
      <c r="G56" s="179"/>
      <c r="H56" s="250" t="s">
        <v>44</v>
      </c>
      <c r="I56" s="262" t="s">
        <v>45</v>
      </c>
      <c r="J56" s="262" t="s">
        <v>11</v>
      </c>
      <c r="K56" s="83" t="s">
        <v>12</v>
      </c>
      <c r="L56" s="56">
        <v>0</v>
      </c>
      <c r="M56" s="56">
        <v>0</v>
      </c>
      <c r="N56" s="71">
        <v>0</v>
      </c>
    </row>
    <row r="57" spans="1:15" s="3" customFormat="1" ht="30" customHeight="1" thickBot="1" x14ac:dyDescent="0.4">
      <c r="A57" s="232"/>
      <c r="B57" s="257"/>
      <c r="C57" s="257"/>
      <c r="D57" s="260"/>
      <c r="E57" s="246"/>
      <c r="F57" s="248"/>
      <c r="G57" s="179"/>
      <c r="H57" s="251"/>
      <c r="I57" s="263"/>
      <c r="J57" s="263"/>
      <c r="K57" s="83" t="s">
        <v>14</v>
      </c>
      <c r="L57" s="56">
        <v>180</v>
      </c>
      <c r="M57" s="56">
        <v>0</v>
      </c>
      <c r="N57" s="71">
        <v>0</v>
      </c>
    </row>
    <row r="58" spans="1:15" s="3" customFormat="1" ht="30" customHeight="1" thickBot="1" x14ac:dyDescent="0.4">
      <c r="A58" s="232"/>
      <c r="B58" s="257"/>
      <c r="C58" s="257"/>
      <c r="D58" s="260"/>
      <c r="E58" s="246"/>
      <c r="F58" s="248"/>
      <c r="G58" s="179"/>
      <c r="H58" s="252"/>
      <c r="I58" s="264"/>
      <c r="J58" s="265"/>
      <c r="K58" s="59" t="s">
        <v>15</v>
      </c>
      <c r="L58" s="60">
        <f>SUM(L56:L57)</f>
        <v>180</v>
      </c>
      <c r="M58" s="60">
        <f t="shared" ref="M58:N58" si="10">SUM(M56:M57)</f>
        <v>0</v>
      </c>
      <c r="N58" s="60">
        <f t="shared" si="10"/>
        <v>0</v>
      </c>
    </row>
    <row r="59" spans="1:15" s="3" customFormat="1" ht="30" customHeight="1" thickBot="1" x14ac:dyDescent="0.4">
      <c r="A59" s="233"/>
      <c r="B59" s="258"/>
      <c r="C59" s="258"/>
      <c r="D59" s="261"/>
      <c r="E59" s="247"/>
      <c r="F59" s="249"/>
      <c r="G59" s="224"/>
      <c r="H59" s="253" t="s">
        <v>16</v>
      </c>
      <c r="I59" s="254"/>
      <c r="J59" s="254"/>
      <c r="K59" s="255"/>
      <c r="L59" s="81">
        <f>SUM(L58)</f>
        <v>180</v>
      </c>
      <c r="M59" s="81">
        <f>SUM(M58)</f>
        <v>0</v>
      </c>
      <c r="N59" s="81">
        <f>SUM(N58)</f>
        <v>0</v>
      </c>
    </row>
    <row r="60" spans="1:15" s="3" customFormat="1" ht="30" customHeight="1" x14ac:dyDescent="0.35">
      <c r="A60" s="231">
        <v>5</v>
      </c>
      <c r="B60" s="234">
        <v>1</v>
      </c>
      <c r="C60" s="234">
        <v>1</v>
      </c>
      <c r="D60" s="237">
        <v>3</v>
      </c>
      <c r="E60" s="240">
        <v>4</v>
      </c>
      <c r="F60" s="243" t="s">
        <v>134</v>
      </c>
      <c r="G60" s="179"/>
      <c r="H60" s="225" t="s">
        <v>46</v>
      </c>
      <c r="I60" s="226" t="s">
        <v>47</v>
      </c>
      <c r="J60" s="226" t="s">
        <v>11</v>
      </c>
      <c r="K60" s="83" t="s">
        <v>12</v>
      </c>
      <c r="L60" s="56">
        <v>0</v>
      </c>
      <c r="M60" s="56">
        <v>0</v>
      </c>
      <c r="N60" s="71">
        <v>0</v>
      </c>
    </row>
    <row r="61" spans="1:15" s="3" customFormat="1" ht="30" customHeight="1" thickBot="1" x14ac:dyDescent="0.4">
      <c r="A61" s="232"/>
      <c r="B61" s="235"/>
      <c r="C61" s="235"/>
      <c r="D61" s="238"/>
      <c r="E61" s="241"/>
      <c r="F61" s="244"/>
      <c r="G61" s="179"/>
      <c r="H61" s="225"/>
      <c r="I61" s="226"/>
      <c r="J61" s="226"/>
      <c r="K61" s="83" t="s">
        <v>14</v>
      </c>
      <c r="L61" s="56">
        <v>0</v>
      </c>
      <c r="M61" s="56">
        <v>0</v>
      </c>
      <c r="N61" s="71">
        <v>0</v>
      </c>
    </row>
    <row r="62" spans="1:15" s="3" customFormat="1" ht="30" customHeight="1" thickBot="1" x14ac:dyDescent="0.4">
      <c r="A62" s="232"/>
      <c r="B62" s="235"/>
      <c r="C62" s="235"/>
      <c r="D62" s="238"/>
      <c r="E62" s="241"/>
      <c r="F62" s="244"/>
      <c r="G62" s="179"/>
      <c r="H62" s="225"/>
      <c r="I62" s="226"/>
      <c r="J62" s="230"/>
      <c r="K62" s="59" t="s">
        <v>15</v>
      </c>
      <c r="L62" s="60">
        <f>SUM(L60:L61)</f>
        <v>0</v>
      </c>
      <c r="M62" s="60">
        <f t="shared" ref="M62:N62" si="11">SUM(M60:M61)</f>
        <v>0</v>
      </c>
      <c r="N62" s="60">
        <f t="shared" si="11"/>
        <v>0</v>
      </c>
    </row>
    <row r="63" spans="1:15" s="3" customFormat="1" ht="30" customHeight="1" thickBot="1" x14ac:dyDescent="0.4">
      <c r="A63" s="233"/>
      <c r="B63" s="236"/>
      <c r="C63" s="236"/>
      <c r="D63" s="239"/>
      <c r="E63" s="242"/>
      <c r="F63" s="245"/>
      <c r="G63" s="224"/>
      <c r="H63" s="253" t="s">
        <v>16</v>
      </c>
      <c r="I63" s="254"/>
      <c r="J63" s="254"/>
      <c r="K63" s="255"/>
      <c r="L63" s="81">
        <f>SUM(L62)</f>
        <v>0</v>
      </c>
      <c r="M63" s="81">
        <f t="shared" ref="M63" si="12">SUM(M62)</f>
        <v>0</v>
      </c>
      <c r="N63" s="81">
        <f>SUM(N62)</f>
        <v>0</v>
      </c>
    </row>
    <row r="64" spans="1:15" s="3" customFormat="1" ht="30" customHeight="1" thickBot="1" x14ac:dyDescent="0.4">
      <c r="A64" s="46">
        <v>5</v>
      </c>
      <c r="B64" s="47">
        <v>1</v>
      </c>
      <c r="C64" s="47">
        <v>1</v>
      </c>
      <c r="D64" s="49">
        <v>3</v>
      </c>
      <c r="E64" s="338" t="s">
        <v>17</v>
      </c>
      <c r="F64" s="339"/>
      <c r="G64" s="339"/>
      <c r="H64" s="339"/>
      <c r="I64" s="339"/>
      <c r="J64" s="339"/>
      <c r="K64" s="339"/>
      <c r="L64" s="82">
        <f>L44+L55+L59+L63</f>
        <v>4162</v>
      </c>
      <c r="M64" s="64">
        <f>M44+M55+M59+M63</f>
        <v>7356</v>
      </c>
      <c r="N64" s="65">
        <f>N63+N59+N55+N44</f>
        <v>2919</v>
      </c>
    </row>
    <row r="65" spans="1:14" s="3" customFormat="1" ht="30" customHeight="1" thickBot="1" x14ac:dyDescent="0.4">
      <c r="A65" s="46">
        <v>5</v>
      </c>
      <c r="B65" s="47">
        <v>1</v>
      </c>
      <c r="C65" s="86">
        <v>1</v>
      </c>
      <c r="D65" s="340" t="s">
        <v>48</v>
      </c>
      <c r="E65" s="340"/>
      <c r="F65" s="340"/>
      <c r="G65" s="340"/>
      <c r="H65" s="340"/>
      <c r="I65" s="340"/>
      <c r="J65" s="340"/>
      <c r="K65" s="314"/>
      <c r="L65" s="87">
        <f>SUM(L64+L33+L16)</f>
        <v>4952</v>
      </c>
      <c r="M65" s="88">
        <f>SUM(M64+M33+M16)</f>
        <v>7986</v>
      </c>
      <c r="N65" s="89">
        <f>SUM(N64+N33+N16)</f>
        <v>3449</v>
      </c>
    </row>
    <row r="66" spans="1:14" s="3" customFormat="1" ht="30" customHeight="1" thickBot="1" x14ac:dyDescent="0.4">
      <c r="A66" s="46"/>
      <c r="B66" s="90"/>
      <c r="C66" s="90"/>
      <c r="D66" s="91"/>
      <c r="E66" s="91"/>
      <c r="F66" s="92"/>
      <c r="G66" s="93"/>
      <c r="H66" s="93"/>
      <c r="I66" s="93"/>
      <c r="J66" s="93"/>
      <c r="K66" s="93" t="s">
        <v>49</v>
      </c>
      <c r="L66" s="94">
        <f>SUM(L65)</f>
        <v>4952</v>
      </c>
      <c r="M66" s="95">
        <f>SUM(M65)</f>
        <v>7986</v>
      </c>
      <c r="N66" s="96">
        <f>SUM(N65)</f>
        <v>3449</v>
      </c>
    </row>
    <row r="67" spans="1:14" s="3" customFormat="1" ht="30" customHeight="1" x14ac:dyDescent="0.35">
      <c r="A67" s="46">
        <v>5</v>
      </c>
      <c r="B67" s="90">
        <v>2</v>
      </c>
      <c r="C67" s="90"/>
      <c r="D67" s="97"/>
      <c r="E67" s="98"/>
      <c r="F67" s="349" t="s">
        <v>135</v>
      </c>
      <c r="G67" s="350"/>
      <c r="H67" s="350"/>
      <c r="I67" s="350"/>
      <c r="J67" s="350"/>
      <c r="K67" s="350"/>
      <c r="L67" s="350"/>
      <c r="M67" s="350"/>
      <c r="N67" s="351"/>
    </row>
    <row r="68" spans="1:14" s="3" customFormat="1" ht="30" customHeight="1" x14ac:dyDescent="0.35">
      <c r="A68" s="46">
        <v>5</v>
      </c>
      <c r="B68" s="47">
        <v>2</v>
      </c>
      <c r="C68" s="47">
        <v>1</v>
      </c>
      <c r="D68" s="47" t="s">
        <v>9</v>
      </c>
      <c r="E68" s="47" t="s">
        <v>9</v>
      </c>
      <c r="F68" s="306" t="s">
        <v>136</v>
      </c>
      <c r="G68" s="307"/>
      <c r="H68" s="307"/>
      <c r="I68" s="307"/>
      <c r="J68" s="307"/>
      <c r="K68" s="307"/>
      <c r="L68" s="307"/>
      <c r="M68" s="307"/>
      <c r="N68" s="308"/>
    </row>
    <row r="69" spans="1:14" s="3" customFormat="1" ht="30" customHeight="1" x14ac:dyDescent="0.35">
      <c r="A69" s="46">
        <v>5</v>
      </c>
      <c r="B69" s="47">
        <v>2</v>
      </c>
      <c r="C69" s="47">
        <v>1</v>
      </c>
      <c r="D69" s="48">
        <v>1</v>
      </c>
      <c r="E69" s="48" t="s">
        <v>9</v>
      </c>
      <c r="F69" s="309" t="s">
        <v>137</v>
      </c>
      <c r="G69" s="310"/>
      <c r="H69" s="310"/>
      <c r="I69" s="310"/>
      <c r="J69" s="310"/>
      <c r="K69" s="310"/>
      <c r="L69" s="310"/>
      <c r="M69" s="310"/>
      <c r="N69" s="311"/>
    </row>
    <row r="70" spans="1:14" s="3" customFormat="1" ht="30" customHeight="1" thickBot="1" x14ac:dyDescent="0.4">
      <c r="A70" s="231">
        <v>5</v>
      </c>
      <c r="B70" s="234">
        <v>2</v>
      </c>
      <c r="C70" s="234">
        <v>1</v>
      </c>
      <c r="D70" s="237">
        <v>1</v>
      </c>
      <c r="E70" s="240">
        <v>1</v>
      </c>
      <c r="F70" s="184" t="s">
        <v>138</v>
      </c>
      <c r="G70" s="179"/>
      <c r="H70" s="250" t="s">
        <v>50</v>
      </c>
      <c r="I70" s="335" t="s">
        <v>51</v>
      </c>
      <c r="J70" s="274" t="s">
        <v>11</v>
      </c>
      <c r="K70" s="50" t="s">
        <v>28</v>
      </c>
      <c r="L70" s="56">
        <v>0</v>
      </c>
      <c r="M70" s="56">
        <v>0</v>
      </c>
      <c r="N70" s="71">
        <v>0</v>
      </c>
    </row>
    <row r="71" spans="1:14" s="3" customFormat="1" ht="30" customHeight="1" thickBot="1" x14ac:dyDescent="0.4">
      <c r="A71" s="232"/>
      <c r="B71" s="235"/>
      <c r="C71" s="235"/>
      <c r="D71" s="238"/>
      <c r="E71" s="241"/>
      <c r="F71" s="345"/>
      <c r="G71" s="179"/>
      <c r="H71" s="251"/>
      <c r="I71" s="336"/>
      <c r="J71" s="275"/>
      <c r="K71" s="50" t="s">
        <v>14</v>
      </c>
      <c r="L71" s="56">
        <v>0</v>
      </c>
      <c r="M71" s="56">
        <v>0</v>
      </c>
      <c r="N71" s="71">
        <v>0</v>
      </c>
    </row>
    <row r="72" spans="1:14" s="3" customFormat="1" ht="30" customHeight="1" thickBot="1" x14ac:dyDescent="0.4">
      <c r="A72" s="232"/>
      <c r="B72" s="235"/>
      <c r="C72" s="235"/>
      <c r="D72" s="238"/>
      <c r="E72" s="241"/>
      <c r="F72" s="345"/>
      <c r="G72" s="179"/>
      <c r="H72" s="252"/>
      <c r="I72" s="337"/>
      <c r="J72" s="265"/>
      <c r="K72" s="59" t="s">
        <v>15</v>
      </c>
      <c r="L72" s="60">
        <f>SUM(L70:L71)</f>
        <v>0</v>
      </c>
      <c r="M72" s="60">
        <f>SUM(M70:M71)</f>
        <v>0</v>
      </c>
      <c r="N72" s="60">
        <f>SUM(N70:N71)</f>
        <v>0</v>
      </c>
    </row>
    <row r="73" spans="1:14" s="3" customFormat="1" ht="30" customHeight="1" thickBot="1" x14ac:dyDescent="0.4">
      <c r="A73" s="233"/>
      <c r="B73" s="236"/>
      <c r="C73" s="236"/>
      <c r="D73" s="239"/>
      <c r="E73" s="242"/>
      <c r="F73" s="185"/>
      <c r="G73" s="224"/>
      <c r="H73" s="253" t="s">
        <v>16</v>
      </c>
      <c r="I73" s="254"/>
      <c r="J73" s="254"/>
      <c r="K73" s="255"/>
      <c r="L73" s="81">
        <f>SUM(L72)</f>
        <v>0</v>
      </c>
      <c r="M73" s="81">
        <f t="shared" ref="M73:N73" si="13">SUM(M72)</f>
        <v>0</v>
      </c>
      <c r="N73" s="81">
        <f t="shared" si="13"/>
        <v>0</v>
      </c>
    </row>
    <row r="74" spans="1:14" s="3" customFormat="1" ht="30" customHeight="1" x14ac:dyDescent="0.35">
      <c r="A74" s="231">
        <v>5</v>
      </c>
      <c r="B74" s="234">
        <v>2</v>
      </c>
      <c r="C74" s="234">
        <v>1</v>
      </c>
      <c r="D74" s="237">
        <v>1</v>
      </c>
      <c r="E74" s="240">
        <v>2</v>
      </c>
      <c r="F74" s="243" t="s">
        <v>139</v>
      </c>
      <c r="G74" s="179"/>
      <c r="H74" s="250" t="s">
        <v>54</v>
      </c>
      <c r="I74" s="290" t="s">
        <v>293</v>
      </c>
      <c r="J74" s="318" t="s">
        <v>11</v>
      </c>
      <c r="K74" s="50" t="s">
        <v>28</v>
      </c>
      <c r="L74" s="56">
        <v>0</v>
      </c>
      <c r="M74" s="56">
        <v>0</v>
      </c>
      <c r="N74" s="71">
        <v>0</v>
      </c>
    </row>
    <row r="75" spans="1:14" s="3" customFormat="1" ht="30" customHeight="1" x14ac:dyDescent="0.35">
      <c r="A75" s="232"/>
      <c r="B75" s="235"/>
      <c r="C75" s="235"/>
      <c r="D75" s="238"/>
      <c r="E75" s="241"/>
      <c r="F75" s="244"/>
      <c r="G75" s="179"/>
      <c r="H75" s="251"/>
      <c r="I75" s="291"/>
      <c r="J75" s="331"/>
      <c r="K75" s="50" t="s">
        <v>27</v>
      </c>
      <c r="L75" s="56">
        <v>0</v>
      </c>
      <c r="M75" s="56">
        <v>0</v>
      </c>
      <c r="N75" s="71">
        <v>0</v>
      </c>
    </row>
    <row r="76" spans="1:14" s="3" customFormat="1" ht="30" customHeight="1" x14ac:dyDescent="0.35">
      <c r="A76" s="232"/>
      <c r="B76" s="235"/>
      <c r="C76" s="235"/>
      <c r="D76" s="238"/>
      <c r="E76" s="241"/>
      <c r="F76" s="244"/>
      <c r="G76" s="179"/>
      <c r="H76" s="251"/>
      <c r="I76" s="291"/>
      <c r="J76" s="331"/>
      <c r="K76" s="50" t="s">
        <v>12</v>
      </c>
      <c r="L76" s="56">
        <v>59.2</v>
      </c>
      <c r="M76" s="56">
        <v>0</v>
      </c>
      <c r="N76" s="71">
        <v>0</v>
      </c>
    </row>
    <row r="77" spans="1:14" s="3" customFormat="1" ht="30" customHeight="1" thickBot="1" x14ac:dyDescent="0.4">
      <c r="A77" s="232"/>
      <c r="B77" s="235"/>
      <c r="C77" s="235"/>
      <c r="D77" s="238"/>
      <c r="E77" s="241"/>
      <c r="F77" s="244"/>
      <c r="G77" s="179"/>
      <c r="H77" s="251"/>
      <c r="I77" s="291"/>
      <c r="J77" s="331"/>
      <c r="K77" s="50" t="s">
        <v>14</v>
      </c>
      <c r="L77" s="56">
        <v>271</v>
      </c>
      <c r="M77" s="56">
        <v>0</v>
      </c>
      <c r="N77" s="71">
        <v>0</v>
      </c>
    </row>
    <row r="78" spans="1:14" s="3" customFormat="1" ht="30" customHeight="1" thickBot="1" x14ac:dyDescent="0.4">
      <c r="A78" s="232"/>
      <c r="B78" s="235"/>
      <c r="C78" s="235"/>
      <c r="D78" s="238"/>
      <c r="E78" s="241"/>
      <c r="F78" s="244"/>
      <c r="G78" s="179"/>
      <c r="H78" s="252"/>
      <c r="I78" s="358"/>
      <c r="J78" s="341"/>
      <c r="K78" s="59" t="s">
        <v>15</v>
      </c>
      <c r="L78" s="60">
        <f>SUM(L74:L77)</f>
        <v>330.2</v>
      </c>
      <c r="M78" s="60">
        <f>SUM(M74:M77)</f>
        <v>0</v>
      </c>
      <c r="N78" s="60">
        <f>SUM(N74:N77)</f>
        <v>0</v>
      </c>
    </row>
    <row r="79" spans="1:14" s="3" customFormat="1" ht="30" customHeight="1" thickBot="1" x14ac:dyDescent="0.4">
      <c r="A79" s="233"/>
      <c r="B79" s="236"/>
      <c r="C79" s="236"/>
      <c r="D79" s="239"/>
      <c r="E79" s="242"/>
      <c r="F79" s="245"/>
      <c r="G79" s="224"/>
      <c r="H79" s="253" t="s">
        <v>16</v>
      </c>
      <c r="I79" s="254"/>
      <c r="J79" s="254"/>
      <c r="K79" s="255"/>
      <c r="L79" s="81">
        <f>SUM(L78)</f>
        <v>330.2</v>
      </c>
      <c r="M79" s="81">
        <f>SUM(M78)</f>
        <v>0</v>
      </c>
      <c r="N79" s="81">
        <f>SUM(N78)</f>
        <v>0</v>
      </c>
    </row>
    <row r="80" spans="1:14" s="3" customFormat="1" ht="30" customHeight="1" x14ac:dyDescent="0.35">
      <c r="A80" s="231">
        <v>5</v>
      </c>
      <c r="B80" s="234">
        <v>2</v>
      </c>
      <c r="C80" s="234">
        <v>1</v>
      </c>
      <c r="D80" s="237">
        <v>1</v>
      </c>
      <c r="E80" s="240">
        <v>3</v>
      </c>
      <c r="F80" s="243" t="s">
        <v>140</v>
      </c>
      <c r="G80" s="179"/>
      <c r="H80" s="332" t="s">
        <v>56</v>
      </c>
      <c r="I80" s="290" t="s">
        <v>57</v>
      </c>
      <c r="J80" s="317" t="s">
        <v>58</v>
      </c>
      <c r="K80" s="50" t="s">
        <v>28</v>
      </c>
      <c r="L80" s="56">
        <v>0</v>
      </c>
      <c r="M80" s="56">
        <v>0</v>
      </c>
      <c r="N80" s="71">
        <v>0</v>
      </c>
    </row>
    <row r="81" spans="1:15" s="3" customFormat="1" ht="30" customHeight="1" x14ac:dyDescent="0.35">
      <c r="A81" s="232"/>
      <c r="B81" s="235"/>
      <c r="C81" s="235"/>
      <c r="D81" s="238"/>
      <c r="E81" s="241"/>
      <c r="F81" s="244"/>
      <c r="G81" s="179"/>
      <c r="H81" s="333"/>
      <c r="I81" s="291"/>
      <c r="J81" s="317"/>
      <c r="K81" s="50" t="s">
        <v>12</v>
      </c>
      <c r="L81" s="56">
        <v>0</v>
      </c>
      <c r="M81" s="56">
        <v>0</v>
      </c>
      <c r="N81" s="71">
        <v>0</v>
      </c>
    </row>
    <row r="82" spans="1:15" s="3" customFormat="1" ht="30" customHeight="1" thickBot="1" x14ac:dyDescent="0.4">
      <c r="A82" s="232"/>
      <c r="B82" s="235"/>
      <c r="C82" s="235"/>
      <c r="D82" s="238"/>
      <c r="E82" s="241"/>
      <c r="F82" s="244"/>
      <c r="G82" s="179"/>
      <c r="H82" s="333"/>
      <c r="I82" s="291"/>
      <c r="J82" s="317"/>
      <c r="K82" s="50" t="s">
        <v>14</v>
      </c>
      <c r="L82" s="56">
        <v>20</v>
      </c>
      <c r="M82" s="56">
        <v>0</v>
      </c>
      <c r="N82" s="71">
        <v>0</v>
      </c>
    </row>
    <row r="83" spans="1:15" s="3" customFormat="1" ht="30" customHeight="1" thickBot="1" x14ac:dyDescent="0.4">
      <c r="A83" s="232"/>
      <c r="B83" s="235"/>
      <c r="C83" s="235"/>
      <c r="D83" s="238"/>
      <c r="E83" s="241"/>
      <c r="F83" s="244"/>
      <c r="G83" s="179"/>
      <c r="H83" s="334"/>
      <c r="I83" s="358"/>
      <c r="J83" s="317"/>
      <c r="K83" s="59" t="s">
        <v>15</v>
      </c>
      <c r="L83" s="60">
        <f>SUM(L80:L82)</f>
        <v>20</v>
      </c>
      <c r="M83" s="60">
        <f>SUM(M80:M82)</f>
        <v>0</v>
      </c>
      <c r="N83" s="60">
        <f>SUM(N80:N82)</f>
        <v>0</v>
      </c>
    </row>
    <row r="84" spans="1:15" s="3" customFormat="1" ht="30" customHeight="1" thickBot="1" x14ac:dyDescent="0.4">
      <c r="A84" s="233"/>
      <c r="B84" s="236"/>
      <c r="C84" s="236"/>
      <c r="D84" s="239"/>
      <c r="E84" s="242"/>
      <c r="F84" s="245"/>
      <c r="G84" s="224"/>
      <c r="H84" s="253" t="s">
        <v>16</v>
      </c>
      <c r="I84" s="254"/>
      <c r="J84" s="254"/>
      <c r="K84" s="255"/>
      <c r="L84" s="81">
        <f>SUM(L83)</f>
        <v>20</v>
      </c>
      <c r="M84" s="81">
        <f>SUM(M83)</f>
        <v>0</v>
      </c>
      <c r="N84" s="81">
        <f>SUM(N83)</f>
        <v>0</v>
      </c>
    </row>
    <row r="85" spans="1:15" s="3" customFormat="1" ht="30" customHeight="1" x14ac:dyDescent="0.35">
      <c r="A85" s="231">
        <v>5</v>
      </c>
      <c r="B85" s="234">
        <v>2</v>
      </c>
      <c r="C85" s="234">
        <v>1</v>
      </c>
      <c r="D85" s="237">
        <v>1</v>
      </c>
      <c r="E85" s="240">
        <v>4</v>
      </c>
      <c r="F85" s="243" t="s">
        <v>141</v>
      </c>
      <c r="G85" s="179"/>
      <c r="H85" s="332" t="s">
        <v>59</v>
      </c>
      <c r="I85" s="290" t="s">
        <v>315</v>
      </c>
      <c r="J85" s="318" t="s">
        <v>60</v>
      </c>
      <c r="K85" s="74" t="s">
        <v>14</v>
      </c>
      <c r="L85" s="56">
        <v>0</v>
      </c>
      <c r="M85" s="56">
        <v>0</v>
      </c>
      <c r="N85" s="71">
        <v>0</v>
      </c>
      <c r="O85" s="54"/>
    </row>
    <row r="86" spans="1:15" s="3" customFormat="1" ht="30" customHeight="1" x14ac:dyDescent="0.35">
      <c r="A86" s="232"/>
      <c r="B86" s="235"/>
      <c r="C86" s="235"/>
      <c r="D86" s="238"/>
      <c r="E86" s="241"/>
      <c r="F86" s="244"/>
      <c r="G86" s="179"/>
      <c r="H86" s="333"/>
      <c r="I86" s="291"/>
      <c r="J86" s="331"/>
      <c r="K86" s="74" t="s">
        <v>12</v>
      </c>
      <c r="L86" s="56">
        <v>0</v>
      </c>
      <c r="M86" s="56">
        <v>0</v>
      </c>
      <c r="N86" s="71">
        <v>0</v>
      </c>
    </row>
    <row r="87" spans="1:15" s="3" customFormat="1" ht="30" customHeight="1" thickBot="1" x14ac:dyDescent="0.4">
      <c r="A87" s="232"/>
      <c r="B87" s="235"/>
      <c r="C87" s="235"/>
      <c r="D87" s="238"/>
      <c r="E87" s="241"/>
      <c r="F87" s="244"/>
      <c r="G87" s="179"/>
      <c r="H87" s="333"/>
      <c r="I87" s="291"/>
      <c r="J87" s="331"/>
      <c r="K87" s="74" t="s">
        <v>89</v>
      </c>
      <c r="L87" s="56">
        <v>0</v>
      </c>
      <c r="M87" s="56">
        <v>0</v>
      </c>
      <c r="N87" s="71">
        <v>0</v>
      </c>
    </row>
    <row r="88" spans="1:15" s="3" customFormat="1" ht="30" customHeight="1" thickBot="1" x14ac:dyDescent="0.4">
      <c r="A88" s="232"/>
      <c r="B88" s="235"/>
      <c r="C88" s="235"/>
      <c r="D88" s="238"/>
      <c r="E88" s="241"/>
      <c r="F88" s="244"/>
      <c r="G88" s="179"/>
      <c r="H88" s="334"/>
      <c r="I88" s="358"/>
      <c r="J88" s="341"/>
      <c r="K88" s="59" t="s">
        <v>15</v>
      </c>
      <c r="L88" s="60">
        <f>SUM(L85:L87)</f>
        <v>0</v>
      </c>
      <c r="M88" s="60">
        <f>SUM(M85:M87)</f>
        <v>0</v>
      </c>
      <c r="N88" s="60">
        <f>SUM(N85:N87)</f>
        <v>0</v>
      </c>
    </row>
    <row r="89" spans="1:15" s="3" customFormat="1" ht="30" customHeight="1" thickBot="1" x14ac:dyDescent="0.4">
      <c r="A89" s="232"/>
      <c r="B89" s="235"/>
      <c r="C89" s="235"/>
      <c r="D89" s="238"/>
      <c r="E89" s="241"/>
      <c r="F89" s="244"/>
      <c r="G89" s="224"/>
      <c r="H89" s="253" t="s">
        <v>16</v>
      </c>
      <c r="I89" s="254"/>
      <c r="J89" s="254"/>
      <c r="K89" s="255"/>
      <c r="L89" s="81">
        <f>SUM(L88)</f>
        <v>0</v>
      </c>
      <c r="M89" s="81">
        <f>SUM(M88)</f>
        <v>0</v>
      </c>
      <c r="N89" s="81">
        <f>SUM(N88)</f>
        <v>0</v>
      </c>
    </row>
    <row r="90" spans="1:15" s="3" customFormat="1" ht="30" customHeight="1" x14ac:dyDescent="0.35">
      <c r="A90" s="231">
        <v>5</v>
      </c>
      <c r="B90" s="234">
        <v>2</v>
      </c>
      <c r="C90" s="234">
        <v>1</v>
      </c>
      <c r="D90" s="321">
        <v>1</v>
      </c>
      <c r="E90" s="240">
        <v>5</v>
      </c>
      <c r="F90" s="243" t="s">
        <v>142</v>
      </c>
      <c r="G90" s="179"/>
      <c r="H90" s="227" t="s">
        <v>61</v>
      </c>
      <c r="I90" s="229" t="s">
        <v>323</v>
      </c>
      <c r="J90" s="229" t="s">
        <v>11</v>
      </c>
      <c r="K90" s="80" t="s">
        <v>28</v>
      </c>
      <c r="L90" s="78">
        <v>0</v>
      </c>
      <c r="M90" s="99">
        <v>0</v>
      </c>
      <c r="N90" s="57">
        <v>0</v>
      </c>
    </row>
    <row r="91" spans="1:15" s="3" customFormat="1" ht="30" customHeight="1" x14ac:dyDescent="0.35">
      <c r="A91" s="232"/>
      <c r="B91" s="235"/>
      <c r="C91" s="235"/>
      <c r="D91" s="322"/>
      <c r="E91" s="241"/>
      <c r="F91" s="244"/>
      <c r="G91" s="179"/>
      <c r="H91" s="227"/>
      <c r="I91" s="229"/>
      <c r="J91" s="229"/>
      <c r="K91" s="70" t="s">
        <v>14</v>
      </c>
      <c r="L91" s="100">
        <v>125</v>
      </c>
      <c r="M91" s="101">
        <v>0</v>
      </c>
      <c r="N91" s="102">
        <v>0</v>
      </c>
    </row>
    <row r="92" spans="1:15" s="3" customFormat="1" ht="30" customHeight="1" thickBot="1" x14ac:dyDescent="0.4">
      <c r="A92" s="232"/>
      <c r="B92" s="235"/>
      <c r="C92" s="235"/>
      <c r="D92" s="323"/>
      <c r="E92" s="241"/>
      <c r="F92" s="244"/>
      <c r="G92" s="179"/>
      <c r="H92" s="228"/>
      <c r="I92" s="226"/>
      <c r="J92" s="226"/>
      <c r="K92" s="70" t="s">
        <v>89</v>
      </c>
      <c r="L92" s="100">
        <v>106</v>
      </c>
      <c r="M92" s="101">
        <v>0</v>
      </c>
      <c r="N92" s="102">
        <v>0</v>
      </c>
    </row>
    <row r="93" spans="1:15" s="3" customFormat="1" ht="30" customHeight="1" thickBot="1" x14ac:dyDescent="0.4">
      <c r="A93" s="232"/>
      <c r="B93" s="235"/>
      <c r="C93" s="235"/>
      <c r="D93" s="323"/>
      <c r="E93" s="241"/>
      <c r="F93" s="244"/>
      <c r="G93" s="179"/>
      <c r="H93" s="228"/>
      <c r="I93" s="226"/>
      <c r="J93" s="230"/>
      <c r="K93" s="59" t="s">
        <v>15</v>
      </c>
      <c r="L93" s="103">
        <f>SUM(L90:L92)</f>
        <v>231</v>
      </c>
      <c r="M93" s="103">
        <f>SUM(M90:M92)</f>
        <v>0</v>
      </c>
      <c r="N93" s="103">
        <f>SUM(N90:N92)</f>
        <v>0</v>
      </c>
    </row>
    <row r="94" spans="1:15" s="3" customFormat="1" ht="30" customHeight="1" x14ac:dyDescent="0.35">
      <c r="A94" s="232"/>
      <c r="B94" s="235"/>
      <c r="C94" s="235"/>
      <c r="D94" s="323"/>
      <c r="E94" s="241"/>
      <c r="F94" s="244"/>
      <c r="G94" s="179"/>
      <c r="H94" s="228" t="s">
        <v>63</v>
      </c>
      <c r="I94" s="226" t="s">
        <v>64</v>
      </c>
      <c r="J94" s="226" t="s">
        <v>24</v>
      </c>
      <c r="K94" s="166" t="s">
        <v>28</v>
      </c>
      <c r="L94" s="56">
        <v>0</v>
      </c>
      <c r="M94" s="56">
        <v>0</v>
      </c>
      <c r="N94" s="71">
        <v>0</v>
      </c>
    </row>
    <row r="95" spans="1:15" s="3" customFormat="1" ht="30" customHeight="1" thickBot="1" x14ac:dyDescent="0.4">
      <c r="A95" s="232"/>
      <c r="B95" s="235"/>
      <c r="C95" s="235"/>
      <c r="D95" s="323"/>
      <c r="E95" s="241"/>
      <c r="F95" s="244"/>
      <c r="G95" s="179"/>
      <c r="H95" s="228"/>
      <c r="I95" s="226"/>
      <c r="J95" s="226"/>
      <c r="K95" s="167" t="s">
        <v>14</v>
      </c>
      <c r="L95" s="100">
        <v>0</v>
      </c>
      <c r="M95" s="100">
        <v>30</v>
      </c>
      <c r="N95" s="71">
        <v>10</v>
      </c>
    </row>
    <row r="96" spans="1:15" s="3" customFormat="1" ht="30" customHeight="1" thickBot="1" x14ac:dyDescent="0.4">
      <c r="A96" s="232"/>
      <c r="B96" s="235"/>
      <c r="C96" s="235"/>
      <c r="D96" s="323"/>
      <c r="E96" s="241"/>
      <c r="F96" s="244"/>
      <c r="G96" s="179"/>
      <c r="H96" s="228"/>
      <c r="I96" s="226"/>
      <c r="J96" s="230"/>
      <c r="K96" s="76" t="s">
        <v>15</v>
      </c>
      <c r="L96" s="168">
        <f t="shared" ref="L96:N96" si="14">SUM(L94:L95)</f>
        <v>0</v>
      </c>
      <c r="M96" s="168">
        <f t="shared" si="14"/>
        <v>30</v>
      </c>
      <c r="N96" s="168">
        <f t="shared" si="14"/>
        <v>10</v>
      </c>
    </row>
    <row r="97" spans="1:15" s="3" customFormat="1" ht="30" customHeight="1" x14ac:dyDescent="0.35">
      <c r="A97" s="232"/>
      <c r="B97" s="235"/>
      <c r="C97" s="235"/>
      <c r="D97" s="323"/>
      <c r="E97" s="241"/>
      <c r="F97" s="244"/>
      <c r="G97" s="179"/>
      <c r="H97" s="228" t="s">
        <v>65</v>
      </c>
      <c r="I97" s="226" t="s">
        <v>66</v>
      </c>
      <c r="J97" s="226" t="s">
        <v>11</v>
      </c>
      <c r="K97" s="80" t="s">
        <v>28</v>
      </c>
      <c r="L97" s="78">
        <v>0</v>
      </c>
      <c r="M97" s="78">
        <v>0</v>
      </c>
      <c r="N97" s="71">
        <v>0</v>
      </c>
    </row>
    <row r="98" spans="1:15" s="3" customFormat="1" ht="30" customHeight="1" thickBot="1" x14ac:dyDescent="0.4">
      <c r="A98" s="232"/>
      <c r="B98" s="235"/>
      <c r="C98" s="235"/>
      <c r="D98" s="323"/>
      <c r="E98" s="241"/>
      <c r="F98" s="244"/>
      <c r="G98" s="179"/>
      <c r="H98" s="228"/>
      <c r="I98" s="226"/>
      <c r="J98" s="226"/>
      <c r="K98" s="70" t="s">
        <v>14</v>
      </c>
      <c r="L98" s="100">
        <v>0</v>
      </c>
      <c r="M98" s="100">
        <v>0</v>
      </c>
      <c r="N98" s="73">
        <v>0</v>
      </c>
      <c r="O98" s="75"/>
    </row>
    <row r="99" spans="1:15" s="3" customFormat="1" ht="30" customHeight="1" thickBot="1" x14ac:dyDescent="0.4">
      <c r="A99" s="232"/>
      <c r="B99" s="235"/>
      <c r="C99" s="235"/>
      <c r="D99" s="323"/>
      <c r="E99" s="241"/>
      <c r="F99" s="244"/>
      <c r="G99" s="179"/>
      <c r="H99" s="228"/>
      <c r="I99" s="226"/>
      <c r="J99" s="230"/>
      <c r="K99" s="59" t="s">
        <v>15</v>
      </c>
      <c r="L99" s="77">
        <f t="shared" ref="L99:N99" si="15">SUM(L97:L98)</f>
        <v>0</v>
      </c>
      <c r="M99" s="77">
        <f t="shared" si="15"/>
        <v>0</v>
      </c>
      <c r="N99" s="77">
        <f t="shared" si="15"/>
        <v>0</v>
      </c>
    </row>
    <row r="100" spans="1:15" s="3" customFormat="1" ht="30" customHeight="1" x14ac:dyDescent="0.35">
      <c r="A100" s="232"/>
      <c r="B100" s="235"/>
      <c r="C100" s="235"/>
      <c r="D100" s="323"/>
      <c r="E100" s="241"/>
      <c r="F100" s="244"/>
      <c r="G100" s="179"/>
      <c r="H100" s="228" t="s">
        <v>68</v>
      </c>
      <c r="I100" s="226" t="s">
        <v>69</v>
      </c>
      <c r="J100" s="226" t="s">
        <v>24</v>
      </c>
      <c r="K100" s="166" t="s">
        <v>28</v>
      </c>
      <c r="L100" s="56">
        <v>0</v>
      </c>
      <c r="M100" s="56">
        <v>0</v>
      </c>
      <c r="N100" s="71">
        <v>0</v>
      </c>
    </row>
    <row r="101" spans="1:15" s="3" customFormat="1" ht="30" customHeight="1" thickBot="1" x14ac:dyDescent="0.4">
      <c r="A101" s="232"/>
      <c r="B101" s="235"/>
      <c r="C101" s="235"/>
      <c r="D101" s="323"/>
      <c r="E101" s="241"/>
      <c r="F101" s="244"/>
      <c r="G101" s="179"/>
      <c r="H101" s="228"/>
      <c r="I101" s="226"/>
      <c r="J101" s="226"/>
      <c r="K101" s="167" t="s">
        <v>14</v>
      </c>
      <c r="L101" s="100">
        <v>30</v>
      </c>
      <c r="M101" s="100">
        <v>0</v>
      </c>
      <c r="N101" s="71">
        <v>0</v>
      </c>
    </row>
    <row r="102" spans="1:15" s="3" customFormat="1" ht="30" customHeight="1" thickBot="1" x14ac:dyDescent="0.4">
      <c r="A102" s="232"/>
      <c r="B102" s="235"/>
      <c r="C102" s="235"/>
      <c r="D102" s="323"/>
      <c r="E102" s="241"/>
      <c r="F102" s="244"/>
      <c r="G102" s="179"/>
      <c r="H102" s="228"/>
      <c r="I102" s="226"/>
      <c r="J102" s="230"/>
      <c r="K102" s="76" t="s">
        <v>15</v>
      </c>
      <c r="L102" s="168">
        <f t="shared" ref="L102:N102" si="16">SUM(L100:L101)</f>
        <v>30</v>
      </c>
      <c r="M102" s="168">
        <f t="shared" si="16"/>
        <v>0</v>
      </c>
      <c r="N102" s="168">
        <f t="shared" si="16"/>
        <v>0</v>
      </c>
    </row>
    <row r="103" spans="1:15" s="3" customFormat="1" ht="30" customHeight="1" x14ac:dyDescent="0.35">
      <c r="A103" s="232"/>
      <c r="B103" s="235"/>
      <c r="C103" s="235"/>
      <c r="D103" s="323"/>
      <c r="E103" s="241"/>
      <c r="F103" s="244"/>
      <c r="G103" s="179"/>
      <c r="H103" s="228" t="s">
        <v>71</v>
      </c>
      <c r="I103" s="312" t="s">
        <v>324</v>
      </c>
      <c r="J103" s="226" t="s">
        <v>11</v>
      </c>
      <c r="K103" s="80" t="s">
        <v>28</v>
      </c>
      <c r="L103" s="78">
        <v>0</v>
      </c>
      <c r="M103" s="99">
        <v>0</v>
      </c>
      <c r="N103" s="57">
        <v>0</v>
      </c>
    </row>
    <row r="104" spans="1:15" s="3" customFormat="1" ht="30" customHeight="1" thickBot="1" x14ac:dyDescent="0.4">
      <c r="A104" s="232"/>
      <c r="B104" s="235"/>
      <c r="C104" s="235"/>
      <c r="D104" s="323"/>
      <c r="E104" s="241"/>
      <c r="F104" s="244"/>
      <c r="G104" s="179"/>
      <c r="H104" s="228"/>
      <c r="I104" s="313"/>
      <c r="J104" s="226"/>
      <c r="K104" s="70" t="s">
        <v>14</v>
      </c>
      <c r="L104" s="100">
        <v>0</v>
      </c>
      <c r="M104" s="101">
        <v>0</v>
      </c>
      <c r="N104" s="102">
        <v>0</v>
      </c>
    </row>
    <row r="105" spans="1:15" s="3" customFormat="1" ht="30" customHeight="1" thickBot="1" x14ac:dyDescent="0.4">
      <c r="A105" s="232"/>
      <c r="B105" s="235"/>
      <c r="C105" s="235"/>
      <c r="D105" s="323"/>
      <c r="E105" s="241"/>
      <c r="F105" s="244"/>
      <c r="G105" s="179"/>
      <c r="H105" s="228"/>
      <c r="I105" s="313"/>
      <c r="J105" s="230"/>
      <c r="K105" s="59" t="s">
        <v>15</v>
      </c>
      <c r="L105" s="103">
        <f t="shared" ref="L105:N105" si="17">SUM(L103:L104)</f>
        <v>0</v>
      </c>
      <c r="M105" s="103">
        <f t="shared" si="17"/>
        <v>0</v>
      </c>
      <c r="N105" s="103">
        <f t="shared" si="17"/>
        <v>0</v>
      </c>
    </row>
    <row r="106" spans="1:15" s="3" customFormat="1" ht="30" customHeight="1" x14ac:dyDescent="0.35">
      <c r="A106" s="232"/>
      <c r="B106" s="235"/>
      <c r="C106" s="235"/>
      <c r="D106" s="323"/>
      <c r="E106" s="241"/>
      <c r="F106" s="244"/>
      <c r="G106" s="179"/>
      <c r="H106" s="319" t="s">
        <v>72</v>
      </c>
      <c r="I106" s="290" t="s">
        <v>73</v>
      </c>
      <c r="J106" s="290" t="s">
        <v>11</v>
      </c>
      <c r="K106" s="80" t="s">
        <v>28</v>
      </c>
      <c r="L106" s="78">
        <v>0</v>
      </c>
      <c r="M106" s="99">
        <v>0</v>
      </c>
      <c r="N106" s="57">
        <v>0</v>
      </c>
    </row>
    <row r="107" spans="1:15" s="3" customFormat="1" ht="30" customHeight="1" thickBot="1" x14ac:dyDescent="0.4">
      <c r="A107" s="232"/>
      <c r="B107" s="235"/>
      <c r="C107" s="235"/>
      <c r="D107" s="323"/>
      <c r="E107" s="241"/>
      <c r="F107" s="244"/>
      <c r="G107" s="179"/>
      <c r="H107" s="326"/>
      <c r="I107" s="291"/>
      <c r="J107" s="291"/>
      <c r="K107" s="70" t="s">
        <v>14</v>
      </c>
      <c r="L107" s="100">
        <v>0</v>
      </c>
      <c r="M107" s="101">
        <v>0</v>
      </c>
      <c r="N107" s="102">
        <v>0</v>
      </c>
    </row>
    <row r="108" spans="1:15" s="3" customFormat="1" ht="30" customHeight="1" thickBot="1" x14ac:dyDescent="0.4">
      <c r="A108" s="232"/>
      <c r="B108" s="235"/>
      <c r="C108" s="235"/>
      <c r="D108" s="323"/>
      <c r="E108" s="241"/>
      <c r="F108" s="244"/>
      <c r="G108" s="179"/>
      <c r="H108" s="227"/>
      <c r="I108" s="229"/>
      <c r="J108" s="229"/>
      <c r="K108" s="104" t="s">
        <v>15</v>
      </c>
      <c r="L108" s="105">
        <f t="shared" ref="L108:N108" si="18">SUM(L106:L107)</f>
        <v>0</v>
      </c>
      <c r="M108" s="105">
        <f t="shared" si="18"/>
        <v>0</v>
      </c>
      <c r="N108" s="105">
        <f t="shared" si="18"/>
        <v>0</v>
      </c>
    </row>
    <row r="109" spans="1:15" s="3" customFormat="1" ht="30" customHeight="1" x14ac:dyDescent="0.35">
      <c r="A109" s="232"/>
      <c r="B109" s="235"/>
      <c r="C109" s="235"/>
      <c r="D109" s="323"/>
      <c r="E109" s="241"/>
      <c r="F109" s="244"/>
      <c r="G109" s="179"/>
      <c r="H109" s="319" t="s">
        <v>74</v>
      </c>
      <c r="I109" s="290" t="s">
        <v>75</v>
      </c>
      <c r="J109" s="290" t="s">
        <v>11</v>
      </c>
      <c r="K109" s="50" t="s">
        <v>28</v>
      </c>
      <c r="L109" s="78">
        <v>0</v>
      </c>
      <c r="M109" s="99">
        <v>0</v>
      </c>
      <c r="N109" s="57">
        <v>0</v>
      </c>
    </row>
    <row r="110" spans="1:15" s="3" customFormat="1" ht="30" customHeight="1" thickBot="1" x14ac:dyDescent="0.4">
      <c r="A110" s="232"/>
      <c r="B110" s="235"/>
      <c r="C110" s="235"/>
      <c r="D110" s="323"/>
      <c r="E110" s="241"/>
      <c r="F110" s="244"/>
      <c r="G110" s="179"/>
      <c r="H110" s="326"/>
      <c r="I110" s="291"/>
      <c r="J110" s="291"/>
      <c r="K110" s="70" t="s">
        <v>14</v>
      </c>
      <c r="L110" s="100">
        <v>0</v>
      </c>
      <c r="M110" s="101">
        <v>0</v>
      </c>
      <c r="N110" s="102">
        <v>0</v>
      </c>
    </row>
    <row r="111" spans="1:15" s="3" customFormat="1" ht="30" customHeight="1" thickBot="1" x14ac:dyDescent="0.4">
      <c r="A111" s="232"/>
      <c r="B111" s="235"/>
      <c r="C111" s="235"/>
      <c r="D111" s="323"/>
      <c r="E111" s="241"/>
      <c r="F111" s="244"/>
      <c r="G111" s="179"/>
      <c r="H111" s="227"/>
      <c r="I111" s="229"/>
      <c r="J111" s="229"/>
      <c r="K111" s="59" t="s">
        <v>15</v>
      </c>
      <c r="L111" s="60">
        <f t="shared" ref="L111:N111" si="19">SUM(L109:L110)</f>
        <v>0</v>
      </c>
      <c r="M111" s="60">
        <f t="shared" si="19"/>
        <v>0</v>
      </c>
      <c r="N111" s="60">
        <f t="shared" si="19"/>
        <v>0</v>
      </c>
    </row>
    <row r="112" spans="1:15" s="3" customFormat="1" ht="30" customHeight="1" x14ac:dyDescent="0.35">
      <c r="A112" s="232"/>
      <c r="B112" s="235"/>
      <c r="C112" s="235"/>
      <c r="D112" s="323"/>
      <c r="E112" s="241"/>
      <c r="F112" s="244"/>
      <c r="G112" s="179"/>
      <c r="H112" s="228" t="s">
        <v>76</v>
      </c>
      <c r="I112" s="312" t="s">
        <v>77</v>
      </c>
      <c r="J112" s="226" t="s">
        <v>24</v>
      </c>
      <c r="K112" s="74" t="s">
        <v>28</v>
      </c>
      <c r="L112" s="78">
        <v>0</v>
      </c>
      <c r="M112" s="56">
        <v>0</v>
      </c>
      <c r="N112" s="71">
        <v>0</v>
      </c>
    </row>
    <row r="113" spans="1:15" s="3" customFormat="1" ht="30" customHeight="1" thickBot="1" x14ac:dyDescent="0.4">
      <c r="A113" s="232"/>
      <c r="B113" s="235"/>
      <c r="C113" s="235"/>
      <c r="D113" s="323"/>
      <c r="E113" s="241"/>
      <c r="F113" s="244"/>
      <c r="G113" s="179"/>
      <c r="H113" s="228"/>
      <c r="I113" s="313"/>
      <c r="J113" s="226"/>
      <c r="K113" s="167" t="s">
        <v>14</v>
      </c>
      <c r="L113" s="56">
        <v>0</v>
      </c>
      <c r="M113" s="56">
        <v>0</v>
      </c>
      <c r="N113" s="71">
        <v>0</v>
      </c>
    </row>
    <row r="114" spans="1:15" s="3" customFormat="1" ht="30" customHeight="1" thickBot="1" x14ac:dyDescent="0.4">
      <c r="A114" s="232"/>
      <c r="B114" s="235"/>
      <c r="C114" s="235"/>
      <c r="D114" s="323"/>
      <c r="E114" s="241"/>
      <c r="F114" s="244"/>
      <c r="G114" s="179"/>
      <c r="H114" s="319"/>
      <c r="I114" s="320"/>
      <c r="J114" s="318"/>
      <c r="K114" s="76" t="s">
        <v>15</v>
      </c>
      <c r="L114" s="168">
        <f t="shared" ref="L114:N114" si="20">SUM(L112:L113)</f>
        <v>0</v>
      </c>
      <c r="M114" s="168">
        <f t="shared" si="20"/>
        <v>0</v>
      </c>
      <c r="N114" s="168">
        <f t="shared" si="20"/>
        <v>0</v>
      </c>
    </row>
    <row r="115" spans="1:15" s="3" customFormat="1" ht="30" customHeight="1" x14ac:dyDescent="0.35">
      <c r="A115" s="232"/>
      <c r="B115" s="235"/>
      <c r="C115" s="235"/>
      <c r="D115" s="323"/>
      <c r="E115" s="241"/>
      <c r="F115" s="244"/>
      <c r="G115" s="179"/>
      <c r="H115" s="228" t="s">
        <v>78</v>
      </c>
      <c r="I115" s="226" t="s">
        <v>79</v>
      </c>
      <c r="J115" s="226" t="s">
        <v>11</v>
      </c>
      <c r="K115" s="80" t="s">
        <v>28</v>
      </c>
      <c r="L115" s="78">
        <v>0</v>
      </c>
      <c r="M115" s="99">
        <v>0</v>
      </c>
      <c r="N115" s="57">
        <v>0</v>
      </c>
    </row>
    <row r="116" spans="1:15" s="3" customFormat="1" ht="30" customHeight="1" thickBot="1" x14ac:dyDescent="0.4">
      <c r="A116" s="232"/>
      <c r="B116" s="235"/>
      <c r="C116" s="235"/>
      <c r="D116" s="323"/>
      <c r="E116" s="241"/>
      <c r="F116" s="244"/>
      <c r="G116" s="179"/>
      <c r="H116" s="228"/>
      <c r="I116" s="226"/>
      <c r="J116" s="226"/>
      <c r="K116" s="70" t="s">
        <v>14</v>
      </c>
      <c r="L116" s="100">
        <v>0</v>
      </c>
      <c r="M116" s="101">
        <v>0</v>
      </c>
      <c r="N116" s="102">
        <v>0</v>
      </c>
    </row>
    <row r="117" spans="1:15" s="3" customFormat="1" ht="30" customHeight="1" thickBot="1" x14ac:dyDescent="0.4">
      <c r="A117" s="232"/>
      <c r="B117" s="235"/>
      <c r="C117" s="235"/>
      <c r="D117" s="323"/>
      <c r="E117" s="241"/>
      <c r="F117" s="244"/>
      <c r="G117" s="179"/>
      <c r="H117" s="319"/>
      <c r="I117" s="290"/>
      <c r="J117" s="318"/>
      <c r="K117" s="59" t="s">
        <v>15</v>
      </c>
      <c r="L117" s="103">
        <f t="shared" ref="L117:N117" si="21">SUM(L115:L116)</f>
        <v>0</v>
      </c>
      <c r="M117" s="103">
        <f t="shared" si="21"/>
        <v>0</v>
      </c>
      <c r="N117" s="103">
        <f t="shared" si="21"/>
        <v>0</v>
      </c>
    </row>
    <row r="118" spans="1:15" s="3" customFormat="1" ht="30" customHeight="1" x14ac:dyDescent="0.35">
      <c r="A118" s="232"/>
      <c r="B118" s="235"/>
      <c r="C118" s="235"/>
      <c r="D118" s="323"/>
      <c r="E118" s="241"/>
      <c r="F118" s="244"/>
      <c r="G118" s="179"/>
      <c r="H118" s="228" t="s">
        <v>80</v>
      </c>
      <c r="I118" s="226" t="s">
        <v>81</v>
      </c>
      <c r="J118" s="226" t="s">
        <v>11</v>
      </c>
      <c r="K118" s="80" t="s">
        <v>28</v>
      </c>
      <c r="L118" s="78">
        <v>0</v>
      </c>
      <c r="M118" s="99">
        <v>0</v>
      </c>
      <c r="N118" s="57">
        <v>0</v>
      </c>
      <c r="O118" s="75"/>
    </row>
    <row r="119" spans="1:15" s="3" customFormat="1" ht="30" customHeight="1" thickBot="1" x14ac:dyDescent="0.4">
      <c r="A119" s="232"/>
      <c r="B119" s="235"/>
      <c r="C119" s="235"/>
      <c r="D119" s="323"/>
      <c r="E119" s="241"/>
      <c r="F119" s="244"/>
      <c r="G119" s="179"/>
      <c r="H119" s="228"/>
      <c r="I119" s="226"/>
      <c r="J119" s="226"/>
      <c r="K119" s="70" t="s">
        <v>14</v>
      </c>
      <c r="L119" s="78">
        <v>0</v>
      </c>
      <c r="M119" s="101">
        <v>0</v>
      </c>
      <c r="N119" s="102">
        <v>0</v>
      </c>
    </row>
    <row r="120" spans="1:15" s="3" customFormat="1" ht="30" customHeight="1" thickBot="1" x14ac:dyDescent="0.4">
      <c r="A120" s="232"/>
      <c r="B120" s="235"/>
      <c r="C120" s="235"/>
      <c r="D120" s="323"/>
      <c r="E120" s="241"/>
      <c r="F120" s="244"/>
      <c r="G120" s="179"/>
      <c r="H120" s="319"/>
      <c r="I120" s="290"/>
      <c r="J120" s="318"/>
      <c r="K120" s="59" t="s">
        <v>15</v>
      </c>
      <c r="L120" s="103">
        <f t="shared" ref="L120:N120" si="22">SUM(L118:L119)</f>
        <v>0</v>
      </c>
      <c r="M120" s="103">
        <f t="shared" si="22"/>
        <v>0</v>
      </c>
      <c r="N120" s="103">
        <f t="shared" si="22"/>
        <v>0</v>
      </c>
    </row>
    <row r="121" spans="1:15" s="3" customFormat="1" ht="30" customHeight="1" x14ac:dyDescent="0.35">
      <c r="A121" s="232"/>
      <c r="B121" s="235"/>
      <c r="C121" s="235"/>
      <c r="D121" s="323"/>
      <c r="E121" s="241"/>
      <c r="F121" s="244"/>
      <c r="G121" s="179"/>
      <c r="H121" s="228" t="s">
        <v>82</v>
      </c>
      <c r="I121" s="226" t="s">
        <v>83</v>
      </c>
      <c r="J121" s="226" t="s">
        <v>11</v>
      </c>
      <c r="K121" s="106" t="s">
        <v>28</v>
      </c>
      <c r="L121" s="78">
        <v>1015</v>
      </c>
      <c r="M121" s="99">
        <v>1015</v>
      </c>
      <c r="N121" s="57">
        <v>1015</v>
      </c>
    </row>
    <row r="122" spans="1:15" s="3" customFormat="1" ht="30" customHeight="1" thickBot="1" x14ac:dyDescent="0.4">
      <c r="A122" s="232"/>
      <c r="B122" s="235"/>
      <c r="C122" s="235"/>
      <c r="D122" s="323"/>
      <c r="E122" s="241"/>
      <c r="F122" s="244"/>
      <c r="G122" s="179"/>
      <c r="H122" s="228"/>
      <c r="I122" s="226"/>
      <c r="J122" s="226"/>
      <c r="K122" s="107" t="s">
        <v>14</v>
      </c>
      <c r="L122" s="100">
        <v>645.79999999999995</v>
      </c>
      <c r="M122" s="101">
        <v>8100</v>
      </c>
      <c r="N122" s="102">
        <v>2900</v>
      </c>
      <c r="O122" s="75"/>
    </row>
    <row r="123" spans="1:15" s="3" customFormat="1" ht="30" customHeight="1" thickBot="1" x14ac:dyDescent="0.4">
      <c r="A123" s="232"/>
      <c r="B123" s="235"/>
      <c r="C123" s="235"/>
      <c r="D123" s="323"/>
      <c r="E123" s="241"/>
      <c r="F123" s="244"/>
      <c r="G123" s="179"/>
      <c r="H123" s="228"/>
      <c r="I123" s="226"/>
      <c r="J123" s="226"/>
      <c r="K123" s="108" t="s">
        <v>15</v>
      </c>
      <c r="L123" s="103">
        <f>SUM(L121:L122)</f>
        <v>1660.8</v>
      </c>
      <c r="M123" s="103">
        <f t="shared" ref="M123:N123" si="23">SUM(M121:M122)</f>
        <v>9115</v>
      </c>
      <c r="N123" s="103">
        <f t="shared" si="23"/>
        <v>3915</v>
      </c>
    </row>
    <row r="124" spans="1:15" s="3" customFormat="1" ht="30" customHeight="1" x14ac:dyDescent="0.35">
      <c r="A124" s="232"/>
      <c r="B124" s="235"/>
      <c r="C124" s="235"/>
      <c r="D124" s="323"/>
      <c r="E124" s="241"/>
      <c r="F124" s="244"/>
      <c r="G124" s="240"/>
      <c r="H124" s="225" t="s">
        <v>290</v>
      </c>
      <c r="I124" s="317" t="s">
        <v>291</v>
      </c>
      <c r="J124" s="226" t="s">
        <v>11</v>
      </c>
      <c r="K124" s="58" t="s">
        <v>28</v>
      </c>
      <c r="L124" s="78">
        <v>0</v>
      </c>
      <c r="M124" s="99">
        <v>0</v>
      </c>
      <c r="N124" s="109">
        <v>0</v>
      </c>
    </row>
    <row r="125" spans="1:15" s="3" customFormat="1" ht="30" customHeight="1" thickBot="1" x14ac:dyDescent="0.4">
      <c r="A125" s="232"/>
      <c r="B125" s="235"/>
      <c r="C125" s="235"/>
      <c r="D125" s="323"/>
      <c r="E125" s="241"/>
      <c r="F125" s="244"/>
      <c r="G125" s="327"/>
      <c r="H125" s="225"/>
      <c r="I125" s="317"/>
      <c r="J125" s="226"/>
      <c r="K125" s="51" t="s">
        <v>14</v>
      </c>
      <c r="L125" s="100">
        <v>0</v>
      </c>
      <c r="M125" s="101">
        <v>0</v>
      </c>
      <c r="N125" s="110">
        <v>0</v>
      </c>
    </row>
    <row r="126" spans="1:15" s="3" customFormat="1" ht="30" customHeight="1" thickBot="1" x14ac:dyDescent="0.4">
      <c r="A126" s="232"/>
      <c r="B126" s="235"/>
      <c r="C126" s="235"/>
      <c r="D126" s="323"/>
      <c r="E126" s="241"/>
      <c r="F126" s="244"/>
      <c r="G126" s="279"/>
      <c r="H126" s="225"/>
      <c r="I126" s="317"/>
      <c r="J126" s="226"/>
      <c r="K126" s="111" t="s">
        <v>15</v>
      </c>
      <c r="L126" s="112">
        <f t="shared" ref="L126:M126" si="24">SUM(L124:L125)</f>
        <v>0</v>
      </c>
      <c r="M126" s="112">
        <f t="shared" si="24"/>
        <v>0</v>
      </c>
      <c r="N126" s="112">
        <f>SUM(N124:N125)</f>
        <v>0</v>
      </c>
    </row>
    <row r="127" spans="1:15" s="3" customFormat="1" ht="30" customHeight="1" x14ac:dyDescent="0.35">
      <c r="A127" s="232"/>
      <c r="B127" s="235"/>
      <c r="C127" s="235"/>
      <c r="D127" s="323"/>
      <c r="E127" s="241"/>
      <c r="F127" s="244"/>
      <c r="G127" s="240"/>
      <c r="H127" s="225" t="s">
        <v>292</v>
      </c>
      <c r="I127" s="226" t="s">
        <v>389</v>
      </c>
      <c r="J127" s="318" t="s">
        <v>11</v>
      </c>
      <c r="K127" s="113" t="s">
        <v>27</v>
      </c>
      <c r="L127" s="114">
        <v>0</v>
      </c>
      <c r="M127" s="114">
        <v>0</v>
      </c>
      <c r="N127" s="115">
        <v>0</v>
      </c>
      <c r="O127" s="54"/>
    </row>
    <row r="128" spans="1:15" s="3" customFormat="1" ht="30" customHeight="1" thickBot="1" x14ac:dyDescent="0.4">
      <c r="A128" s="232"/>
      <c r="B128" s="235"/>
      <c r="C128" s="235"/>
      <c r="D128" s="323"/>
      <c r="E128" s="241"/>
      <c r="F128" s="244"/>
      <c r="G128" s="327"/>
      <c r="H128" s="225"/>
      <c r="I128" s="226"/>
      <c r="J128" s="331"/>
      <c r="K128" s="116" t="s">
        <v>14</v>
      </c>
      <c r="L128" s="117">
        <v>0</v>
      </c>
      <c r="M128" s="117">
        <v>0</v>
      </c>
      <c r="N128" s="118">
        <v>0</v>
      </c>
    </row>
    <row r="129" spans="1:1490" s="3" customFormat="1" ht="30" customHeight="1" x14ac:dyDescent="0.35">
      <c r="A129" s="232"/>
      <c r="B129" s="235"/>
      <c r="C129" s="235"/>
      <c r="D129" s="323"/>
      <c r="E129" s="241"/>
      <c r="F129" s="244"/>
      <c r="G129" s="279"/>
      <c r="H129" s="328"/>
      <c r="I129" s="330"/>
      <c r="J129" s="331"/>
      <c r="K129" s="119" t="s">
        <v>15</v>
      </c>
      <c r="L129" s="120">
        <f>SUM(L127:L128)</f>
        <v>0</v>
      </c>
      <c r="M129" s="120">
        <f>SUM(M127:M128)</f>
        <v>0</v>
      </c>
      <c r="N129" s="120">
        <f>SUM(N127:N128)</f>
        <v>0</v>
      </c>
    </row>
    <row r="130" spans="1:1490" s="3" customFormat="1" ht="30" customHeight="1" x14ac:dyDescent="0.35">
      <c r="A130" s="232"/>
      <c r="B130" s="235"/>
      <c r="C130" s="235"/>
      <c r="D130" s="323"/>
      <c r="E130" s="241"/>
      <c r="F130" s="244"/>
      <c r="G130" s="240"/>
      <c r="H130" s="225" t="s">
        <v>318</v>
      </c>
      <c r="I130" s="226" t="s">
        <v>331</v>
      </c>
      <c r="J130" s="317" t="s">
        <v>332</v>
      </c>
      <c r="K130" s="121" t="s">
        <v>12</v>
      </c>
      <c r="L130" s="122">
        <v>0</v>
      </c>
      <c r="M130" s="122">
        <v>119</v>
      </c>
      <c r="N130" s="122">
        <v>178.5</v>
      </c>
      <c r="O130" s="54"/>
    </row>
    <row r="131" spans="1:1490" s="3" customFormat="1" ht="30" customHeight="1" x14ac:dyDescent="0.35">
      <c r="A131" s="232"/>
      <c r="B131" s="235"/>
      <c r="C131" s="235"/>
      <c r="D131" s="323"/>
      <c r="E131" s="241"/>
      <c r="F131" s="244"/>
      <c r="G131" s="327"/>
      <c r="H131" s="225"/>
      <c r="I131" s="226"/>
      <c r="J131" s="317"/>
      <c r="K131" s="121" t="s">
        <v>14</v>
      </c>
      <c r="L131" s="123">
        <v>20</v>
      </c>
      <c r="M131" s="122">
        <v>120</v>
      </c>
      <c r="N131" s="122">
        <v>210</v>
      </c>
      <c r="O131" s="124"/>
    </row>
    <row r="132" spans="1:1490" s="3" customFormat="1" ht="30" customHeight="1" thickBot="1" x14ac:dyDescent="0.4">
      <c r="A132" s="232"/>
      <c r="B132" s="235"/>
      <c r="C132" s="235"/>
      <c r="D132" s="323"/>
      <c r="E132" s="241"/>
      <c r="F132" s="244"/>
      <c r="G132" s="327"/>
      <c r="H132" s="328"/>
      <c r="I132" s="329"/>
      <c r="J132" s="274"/>
      <c r="K132" s="111" t="s">
        <v>15</v>
      </c>
      <c r="L132" s="125">
        <f>SUM(L130:L131)</f>
        <v>20</v>
      </c>
      <c r="M132" s="125">
        <f>SUM(M130:M131)</f>
        <v>239</v>
      </c>
      <c r="N132" s="125">
        <f>SUM(N130:N131)</f>
        <v>388.5</v>
      </c>
    </row>
    <row r="133" spans="1:1490" s="3" customFormat="1" ht="30" customHeight="1" thickBot="1" x14ac:dyDescent="0.4">
      <c r="A133" s="233"/>
      <c r="B133" s="236"/>
      <c r="C133" s="236"/>
      <c r="D133" s="324"/>
      <c r="E133" s="242"/>
      <c r="F133" s="245"/>
      <c r="G133" s="279"/>
      <c r="H133" s="276" t="s">
        <v>16</v>
      </c>
      <c r="I133" s="277"/>
      <c r="J133" s="277"/>
      <c r="K133" s="278"/>
      <c r="L133" s="126">
        <f>SUM(L126+L111+L108+L105+L102+L99+L96+L93+L117+L114+L120+L123+L129+L132)</f>
        <v>1941.8</v>
      </c>
      <c r="M133" s="126">
        <f>SUM(M126+M111+M108+M105+M102+M99+M96+M93+M117+M114+M120+M123+M129+M132)</f>
        <v>9384</v>
      </c>
      <c r="N133" s="126">
        <f>SUM(N126+N111+N108+N105+N102+N99+N96+N93+N117+N114+N120+N123+N129+N132)</f>
        <v>4313.5</v>
      </c>
    </row>
    <row r="134" spans="1:1490" s="3" customFormat="1" ht="30" customHeight="1" x14ac:dyDescent="0.35">
      <c r="A134" s="231">
        <v>5</v>
      </c>
      <c r="B134" s="234">
        <v>2</v>
      </c>
      <c r="C134" s="234">
        <v>1</v>
      </c>
      <c r="D134" s="321">
        <v>1</v>
      </c>
      <c r="E134" s="240">
        <v>7</v>
      </c>
      <c r="F134" s="243" t="s">
        <v>143</v>
      </c>
      <c r="G134" s="179"/>
      <c r="H134" s="250" t="s">
        <v>84</v>
      </c>
      <c r="I134" s="262" t="s">
        <v>85</v>
      </c>
      <c r="J134" s="274" t="s">
        <v>86</v>
      </c>
      <c r="K134" s="50" t="s">
        <v>28</v>
      </c>
      <c r="L134" s="78">
        <v>0</v>
      </c>
      <c r="M134" s="78">
        <v>0</v>
      </c>
      <c r="N134" s="79">
        <v>0</v>
      </c>
    </row>
    <row r="135" spans="1:1490" s="3" customFormat="1" ht="30" customHeight="1" x14ac:dyDescent="0.35">
      <c r="A135" s="232"/>
      <c r="B135" s="235"/>
      <c r="C135" s="235"/>
      <c r="D135" s="323"/>
      <c r="E135" s="241"/>
      <c r="F135" s="244"/>
      <c r="G135" s="179"/>
      <c r="H135" s="251"/>
      <c r="I135" s="263"/>
      <c r="J135" s="275"/>
      <c r="K135" s="50" t="s">
        <v>12</v>
      </c>
      <c r="L135" s="78">
        <v>0</v>
      </c>
      <c r="M135" s="78">
        <v>0</v>
      </c>
      <c r="N135" s="79">
        <v>0</v>
      </c>
    </row>
    <row r="136" spans="1:1490" s="3" customFormat="1" ht="30" customHeight="1" thickBot="1" x14ac:dyDescent="0.4">
      <c r="A136" s="232"/>
      <c r="B136" s="235"/>
      <c r="C136" s="235"/>
      <c r="D136" s="323"/>
      <c r="E136" s="241"/>
      <c r="F136" s="244"/>
      <c r="G136" s="179"/>
      <c r="H136" s="251"/>
      <c r="I136" s="263"/>
      <c r="J136" s="275"/>
      <c r="K136" s="50" t="s">
        <v>14</v>
      </c>
      <c r="L136" s="100">
        <v>216.7</v>
      </c>
      <c r="M136" s="100">
        <v>243.9</v>
      </c>
      <c r="N136" s="127">
        <v>268.8</v>
      </c>
    </row>
    <row r="137" spans="1:1490" s="3" customFormat="1" ht="30" customHeight="1" thickBot="1" x14ac:dyDescent="0.4">
      <c r="A137" s="232"/>
      <c r="B137" s="235"/>
      <c r="C137" s="235"/>
      <c r="D137" s="323"/>
      <c r="E137" s="241"/>
      <c r="F137" s="244"/>
      <c r="G137" s="179"/>
      <c r="H137" s="252"/>
      <c r="I137" s="273"/>
      <c r="J137" s="265"/>
      <c r="K137" s="59" t="s">
        <v>15</v>
      </c>
      <c r="L137" s="60">
        <f>SUM(L134:L136)</f>
        <v>216.7</v>
      </c>
      <c r="M137" s="60">
        <f>SUM(M134:M136)</f>
        <v>243.9</v>
      </c>
      <c r="N137" s="60">
        <f>N134+N135+N136</f>
        <v>268.8</v>
      </c>
    </row>
    <row r="138" spans="1:1490" s="3" customFormat="1" ht="30" customHeight="1" thickBot="1" x14ac:dyDescent="0.4">
      <c r="A138" s="233"/>
      <c r="B138" s="236"/>
      <c r="C138" s="236"/>
      <c r="D138" s="324"/>
      <c r="E138" s="242"/>
      <c r="F138" s="245"/>
      <c r="G138" s="224"/>
      <c r="H138" s="253" t="s">
        <v>16</v>
      </c>
      <c r="I138" s="254"/>
      <c r="J138" s="254"/>
      <c r="K138" s="255"/>
      <c r="L138" s="81">
        <f>SUM(L137)</f>
        <v>216.7</v>
      </c>
      <c r="M138" s="81">
        <f>SUM(M137)</f>
        <v>243.9</v>
      </c>
      <c r="N138" s="81">
        <f>SUM(N137)</f>
        <v>268.8</v>
      </c>
    </row>
    <row r="139" spans="1:1490" s="3" customFormat="1" ht="30" customHeight="1" thickBot="1" x14ac:dyDescent="0.4">
      <c r="A139" s="46">
        <v>5</v>
      </c>
      <c r="B139" s="47">
        <v>2</v>
      </c>
      <c r="C139" s="47">
        <v>1</v>
      </c>
      <c r="D139" s="48">
        <v>1</v>
      </c>
      <c r="E139" s="267" t="s">
        <v>17</v>
      </c>
      <c r="F139" s="268"/>
      <c r="G139" s="268"/>
      <c r="H139" s="269"/>
      <c r="I139" s="269"/>
      <c r="J139" s="269"/>
      <c r="K139" s="269"/>
      <c r="L139" s="82">
        <f>L138+L133+L89+L84+L79+L73</f>
        <v>2508.6999999999998</v>
      </c>
      <c r="M139" s="64">
        <f>M138+M133+M89+M84+M79+M73</f>
        <v>9627.9</v>
      </c>
      <c r="N139" s="65">
        <f>N138+N133+N89+N84+N79+N73</f>
        <v>4582.3</v>
      </c>
    </row>
    <row r="140" spans="1:1490" s="3" customFormat="1" ht="30" customHeight="1" x14ac:dyDescent="0.35">
      <c r="A140" s="46">
        <v>5</v>
      </c>
      <c r="B140" s="47">
        <v>2</v>
      </c>
      <c r="C140" s="47">
        <v>1</v>
      </c>
      <c r="D140" s="48">
        <v>2</v>
      </c>
      <c r="E140" s="48" t="s">
        <v>9</v>
      </c>
      <c r="F140" s="270" t="s">
        <v>144</v>
      </c>
      <c r="G140" s="271"/>
      <c r="H140" s="271"/>
      <c r="I140" s="271"/>
      <c r="J140" s="271"/>
      <c r="K140" s="271"/>
      <c r="L140" s="271"/>
      <c r="M140" s="271"/>
      <c r="N140" s="272"/>
    </row>
    <row r="141" spans="1:1490" s="3" customFormat="1" ht="30" customHeight="1" x14ac:dyDescent="0.35">
      <c r="A141" s="231">
        <v>5</v>
      </c>
      <c r="B141" s="234">
        <v>2</v>
      </c>
      <c r="C141" s="234">
        <v>1</v>
      </c>
      <c r="D141" s="237">
        <v>2</v>
      </c>
      <c r="E141" s="240">
        <v>3</v>
      </c>
      <c r="F141" s="243" t="s">
        <v>145</v>
      </c>
      <c r="G141" s="179"/>
      <c r="H141" s="250" t="s">
        <v>88</v>
      </c>
      <c r="I141" s="262" t="s">
        <v>314</v>
      </c>
      <c r="J141" s="274" t="s">
        <v>313</v>
      </c>
      <c r="K141" s="70" t="s">
        <v>89</v>
      </c>
      <c r="L141" s="128">
        <v>218.3</v>
      </c>
      <c r="M141" s="72">
        <v>0</v>
      </c>
      <c r="N141" s="73">
        <v>0</v>
      </c>
    </row>
    <row r="142" spans="1:1490" s="3" customFormat="1" ht="30" customHeight="1" x14ac:dyDescent="0.35">
      <c r="A142" s="232"/>
      <c r="B142" s="235"/>
      <c r="C142" s="235"/>
      <c r="D142" s="238"/>
      <c r="E142" s="241"/>
      <c r="F142" s="244"/>
      <c r="G142" s="179"/>
      <c r="H142" s="251"/>
      <c r="I142" s="263"/>
      <c r="J142" s="275"/>
      <c r="K142" s="70" t="s">
        <v>43</v>
      </c>
      <c r="L142" s="128">
        <v>70</v>
      </c>
      <c r="M142" s="72">
        <v>57</v>
      </c>
      <c r="N142" s="73">
        <v>57</v>
      </c>
    </row>
    <row r="143" spans="1:1490" s="3" customFormat="1" ht="30" customHeight="1" thickBot="1" x14ac:dyDescent="0.4">
      <c r="A143" s="232"/>
      <c r="B143" s="235"/>
      <c r="C143" s="235"/>
      <c r="D143" s="238"/>
      <c r="E143" s="241"/>
      <c r="F143" s="244"/>
      <c r="G143" s="179"/>
      <c r="H143" s="251"/>
      <c r="I143" s="263"/>
      <c r="J143" s="275"/>
      <c r="K143" s="70" t="s">
        <v>14</v>
      </c>
      <c r="L143" s="72">
        <v>4079.2</v>
      </c>
      <c r="M143" s="72">
        <v>4910</v>
      </c>
      <c r="N143" s="73">
        <v>5020</v>
      </c>
    </row>
    <row r="144" spans="1:1490" s="2" customFormat="1" ht="30" customHeight="1" thickBot="1" x14ac:dyDescent="0.4">
      <c r="A144" s="232"/>
      <c r="B144" s="235"/>
      <c r="C144" s="235"/>
      <c r="D144" s="238"/>
      <c r="E144" s="241"/>
      <c r="F144" s="244"/>
      <c r="G144" s="179"/>
      <c r="H144" s="286"/>
      <c r="I144" s="273"/>
      <c r="J144" s="287"/>
      <c r="K144" s="59" t="s">
        <v>15</v>
      </c>
      <c r="L144" s="77">
        <f>SUM(L141:L143)</f>
        <v>4367.5</v>
      </c>
      <c r="M144" s="77">
        <f>SUM(M141:M143)</f>
        <v>4967</v>
      </c>
      <c r="N144" s="77">
        <f>SUM(N141:N143)</f>
        <v>5077</v>
      </c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3"/>
      <c r="FI144" s="3"/>
      <c r="FJ144" s="3"/>
      <c r="FK144" s="3"/>
      <c r="FL144" s="3"/>
      <c r="FM144" s="3"/>
      <c r="FN144" s="3"/>
      <c r="FO144" s="3"/>
      <c r="FP144" s="3"/>
      <c r="FQ144" s="3"/>
      <c r="FR144" s="3"/>
      <c r="FS144" s="3"/>
      <c r="FT144" s="3"/>
      <c r="FU144" s="3"/>
      <c r="FV144" s="3"/>
      <c r="FW144" s="3"/>
      <c r="FX144" s="3"/>
      <c r="FY144" s="3"/>
      <c r="FZ144" s="3"/>
      <c r="GA144" s="3"/>
      <c r="GB144" s="3"/>
      <c r="GC144" s="3"/>
      <c r="GD144" s="3"/>
      <c r="GE144" s="3"/>
      <c r="GF144" s="3"/>
      <c r="GG144" s="3"/>
      <c r="GH144" s="3"/>
      <c r="GI144" s="3"/>
      <c r="GJ144" s="3"/>
      <c r="GK144" s="3"/>
      <c r="GL144" s="3"/>
      <c r="GM144" s="3"/>
      <c r="GN144" s="3"/>
      <c r="GO144" s="3"/>
      <c r="GP144" s="3"/>
      <c r="GQ144" s="3"/>
      <c r="GR144" s="3"/>
      <c r="GS144" s="3"/>
      <c r="GT144" s="3"/>
      <c r="GU144" s="3"/>
      <c r="GV144" s="3"/>
      <c r="GW144" s="3"/>
      <c r="GX144" s="3"/>
      <c r="GY144" s="3"/>
      <c r="GZ144" s="3"/>
      <c r="HA144" s="3"/>
      <c r="HB144" s="3"/>
      <c r="HC144" s="3"/>
      <c r="HD144" s="3"/>
      <c r="HE144" s="3"/>
      <c r="HF144" s="3"/>
      <c r="HG144" s="3"/>
      <c r="HH144" s="3"/>
      <c r="HI144" s="3"/>
      <c r="HJ144" s="3"/>
      <c r="HK144" s="3"/>
      <c r="HL144" s="3"/>
      <c r="HM144" s="3"/>
      <c r="HN144" s="3"/>
      <c r="HO144" s="3"/>
      <c r="HP144" s="3"/>
      <c r="HQ144" s="3"/>
      <c r="HR144" s="3"/>
      <c r="HS144" s="3"/>
      <c r="HT144" s="3"/>
      <c r="HU144" s="3"/>
      <c r="HV144" s="3"/>
      <c r="HW144" s="3"/>
      <c r="HX144" s="3"/>
      <c r="HY144" s="3"/>
      <c r="HZ144" s="3"/>
      <c r="IA144" s="3"/>
      <c r="IB144" s="3"/>
      <c r="IC144" s="3"/>
      <c r="ID144" s="3"/>
      <c r="IE144" s="3"/>
      <c r="IF144" s="3"/>
      <c r="IG144" s="3"/>
      <c r="IH144" s="3"/>
      <c r="II144" s="3"/>
      <c r="IJ144" s="3"/>
      <c r="IK144" s="3"/>
      <c r="IL144" s="3"/>
      <c r="IM144" s="3"/>
      <c r="IN144" s="3"/>
      <c r="IO144" s="3"/>
      <c r="IP144" s="3"/>
      <c r="IQ144" s="3"/>
      <c r="IR144" s="3"/>
      <c r="IS144" s="3"/>
      <c r="IT144" s="3"/>
      <c r="IU144" s="3"/>
      <c r="IV144" s="3"/>
      <c r="IW144" s="3"/>
      <c r="IX144" s="3"/>
      <c r="IY144" s="3"/>
      <c r="IZ144" s="3"/>
      <c r="JA144" s="3"/>
      <c r="JB144" s="3"/>
      <c r="JC144" s="3"/>
      <c r="JD144" s="3"/>
      <c r="JE144" s="3"/>
      <c r="JF144" s="3"/>
      <c r="JG144" s="3"/>
      <c r="JH144" s="3"/>
      <c r="JI144" s="3"/>
      <c r="JJ144" s="3"/>
      <c r="JK144" s="3"/>
      <c r="JL144" s="3"/>
      <c r="JM144" s="3"/>
      <c r="JN144" s="3"/>
      <c r="JO144" s="3"/>
      <c r="JP144" s="3"/>
      <c r="JQ144" s="3"/>
      <c r="JR144" s="3"/>
      <c r="JS144" s="3"/>
      <c r="JT144" s="3"/>
      <c r="JU144" s="3"/>
      <c r="JV144" s="3"/>
      <c r="JW144" s="3"/>
      <c r="JX144" s="3"/>
      <c r="JY144" s="3"/>
      <c r="JZ144" s="3"/>
      <c r="KA144" s="3"/>
      <c r="KB144" s="3"/>
      <c r="KC144" s="3"/>
      <c r="KD144" s="3"/>
      <c r="KE144" s="3"/>
      <c r="KF144" s="3"/>
      <c r="KG144" s="3"/>
      <c r="KH144" s="3"/>
      <c r="KI144" s="3"/>
      <c r="KJ144" s="3"/>
      <c r="KK144" s="3"/>
      <c r="KL144" s="3"/>
      <c r="KM144" s="3"/>
      <c r="KN144" s="3"/>
      <c r="KO144" s="3"/>
      <c r="KP144" s="3"/>
      <c r="KQ144" s="3"/>
      <c r="KR144" s="3"/>
      <c r="KS144" s="3"/>
      <c r="KT144" s="3"/>
      <c r="KU144" s="3"/>
      <c r="KV144" s="3"/>
      <c r="KW144" s="3"/>
      <c r="KX144" s="3"/>
      <c r="KY144" s="3"/>
      <c r="KZ144" s="3"/>
      <c r="LA144" s="3"/>
      <c r="LB144" s="3"/>
      <c r="LC144" s="3"/>
      <c r="LD144" s="3"/>
      <c r="LE144" s="3"/>
      <c r="LF144" s="3"/>
      <c r="LG144" s="3"/>
      <c r="LH144" s="3"/>
      <c r="LI144" s="3"/>
      <c r="LJ144" s="3"/>
      <c r="LK144" s="3"/>
      <c r="LL144" s="3"/>
      <c r="LM144" s="3"/>
      <c r="LN144" s="3"/>
      <c r="LO144" s="3"/>
      <c r="LP144" s="3"/>
      <c r="LQ144" s="3"/>
      <c r="LR144" s="3"/>
      <c r="LS144" s="3"/>
      <c r="LT144" s="3"/>
      <c r="LU144" s="3"/>
      <c r="LV144" s="3"/>
      <c r="LW144" s="3"/>
      <c r="LX144" s="3"/>
      <c r="LY144" s="3"/>
      <c r="LZ144" s="3"/>
      <c r="MA144" s="3"/>
      <c r="MB144" s="3"/>
      <c r="MC144" s="3"/>
      <c r="MD144" s="3"/>
      <c r="ME144" s="3"/>
      <c r="MF144" s="3"/>
      <c r="MG144" s="3"/>
      <c r="MH144" s="3"/>
      <c r="MI144" s="3"/>
      <c r="MJ144" s="3"/>
      <c r="MK144" s="3"/>
      <c r="ML144" s="3"/>
      <c r="MM144" s="3"/>
      <c r="MN144" s="3"/>
      <c r="MO144" s="3"/>
      <c r="MP144" s="3"/>
      <c r="MQ144" s="3"/>
      <c r="MR144" s="3"/>
      <c r="MS144" s="3"/>
      <c r="MT144" s="3"/>
      <c r="MU144" s="3"/>
      <c r="MV144" s="3"/>
      <c r="MW144" s="3"/>
      <c r="MX144" s="3"/>
      <c r="MY144" s="3"/>
      <c r="MZ144" s="3"/>
      <c r="NA144" s="3"/>
      <c r="NB144" s="3"/>
      <c r="NC144" s="3"/>
      <c r="ND144" s="3"/>
      <c r="NE144" s="3"/>
      <c r="NF144" s="3"/>
      <c r="NG144" s="3"/>
      <c r="NH144" s="3"/>
      <c r="NI144" s="3"/>
      <c r="NJ144" s="3"/>
      <c r="NK144" s="3"/>
      <c r="NL144" s="3"/>
      <c r="NM144" s="3"/>
      <c r="NN144" s="3"/>
      <c r="NO144" s="3"/>
      <c r="NP144" s="3"/>
      <c r="NQ144" s="3"/>
      <c r="NR144" s="3"/>
      <c r="NS144" s="3"/>
      <c r="NT144" s="3"/>
      <c r="NU144" s="3"/>
      <c r="NV144" s="3"/>
      <c r="NW144" s="3"/>
      <c r="NX144" s="3"/>
      <c r="NY144" s="3"/>
      <c r="NZ144" s="3"/>
      <c r="OA144" s="3"/>
      <c r="OB144" s="3"/>
      <c r="OC144" s="3"/>
      <c r="OD144" s="3"/>
      <c r="OE144" s="3"/>
      <c r="OF144" s="3"/>
      <c r="OG144" s="3"/>
      <c r="OH144" s="3"/>
      <c r="OI144" s="3"/>
      <c r="OJ144" s="3"/>
      <c r="OK144" s="3"/>
      <c r="OL144" s="3"/>
      <c r="OM144" s="3"/>
      <c r="ON144" s="3"/>
      <c r="OO144" s="3"/>
      <c r="OP144" s="3"/>
      <c r="OQ144" s="3"/>
      <c r="OR144" s="3"/>
      <c r="OS144" s="3"/>
      <c r="OT144" s="3"/>
      <c r="OU144" s="3"/>
      <c r="OV144" s="3"/>
      <c r="OW144" s="3"/>
      <c r="OX144" s="3"/>
      <c r="OY144" s="3"/>
      <c r="OZ144" s="3"/>
      <c r="PA144" s="3"/>
      <c r="PB144" s="3"/>
      <c r="PC144" s="3"/>
      <c r="PD144" s="3"/>
      <c r="PE144" s="3"/>
      <c r="PF144" s="3"/>
      <c r="PG144" s="3"/>
      <c r="PH144" s="3"/>
      <c r="PI144" s="3"/>
      <c r="PJ144" s="3"/>
      <c r="PK144" s="3"/>
      <c r="PL144" s="3"/>
      <c r="PM144" s="3"/>
      <c r="PN144" s="3"/>
      <c r="PO144" s="3"/>
      <c r="PP144" s="3"/>
      <c r="PQ144" s="3"/>
      <c r="PR144" s="3"/>
      <c r="PS144" s="3"/>
      <c r="PT144" s="3"/>
      <c r="PU144" s="3"/>
      <c r="PV144" s="3"/>
      <c r="PW144" s="3"/>
      <c r="PX144" s="3"/>
      <c r="PY144" s="3"/>
      <c r="PZ144" s="3"/>
      <c r="QA144" s="3"/>
      <c r="QB144" s="3"/>
      <c r="QC144" s="3"/>
      <c r="QD144" s="3"/>
      <c r="QE144" s="3"/>
      <c r="QF144" s="3"/>
      <c r="QG144" s="3"/>
      <c r="QH144" s="3"/>
      <c r="QI144" s="3"/>
      <c r="QJ144" s="3"/>
      <c r="QK144" s="3"/>
      <c r="QL144" s="3"/>
      <c r="QM144" s="3"/>
      <c r="QN144" s="3"/>
      <c r="QO144" s="3"/>
      <c r="QP144" s="3"/>
      <c r="QQ144" s="3"/>
      <c r="QR144" s="3"/>
      <c r="QS144" s="3"/>
      <c r="QT144" s="3"/>
      <c r="QU144" s="3"/>
      <c r="QV144" s="3"/>
      <c r="QW144" s="3"/>
      <c r="QX144" s="3"/>
      <c r="QY144" s="3"/>
      <c r="QZ144" s="3"/>
      <c r="RA144" s="3"/>
      <c r="RB144" s="3"/>
      <c r="RC144" s="3"/>
      <c r="RD144" s="3"/>
      <c r="RE144" s="3"/>
      <c r="RF144" s="3"/>
      <c r="RG144" s="3"/>
      <c r="RH144" s="3"/>
      <c r="RI144" s="3"/>
      <c r="RJ144" s="3"/>
      <c r="RK144" s="3"/>
      <c r="RL144" s="3"/>
      <c r="RM144" s="3"/>
      <c r="RN144" s="3"/>
      <c r="RO144" s="3"/>
      <c r="RP144" s="3"/>
      <c r="RQ144" s="3"/>
      <c r="RR144" s="3"/>
      <c r="RS144" s="3"/>
      <c r="RT144" s="3"/>
      <c r="RU144" s="3"/>
      <c r="RV144" s="3"/>
      <c r="RW144" s="3"/>
      <c r="RX144" s="3"/>
      <c r="RY144" s="3"/>
      <c r="RZ144" s="3"/>
      <c r="SA144" s="3"/>
      <c r="SB144" s="3"/>
      <c r="SC144" s="3"/>
      <c r="SD144" s="3"/>
      <c r="SE144" s="3"/>
      <c r="SF144" s="3"/>
      <c r="SG144" s="3"/>
      <c r="SH144" s="3"/>
      <c r="SI144" s="3"/>
      <c r="SJ144" s="3"/>
      <c r="SK144" s="3"/>
      <c r="SL144" s="3"/>
      <c r="SM144" s="3"/>
      <c r="SN144" s="3"/>
      <c r="SO144" s="3"/>
      <c r="SP144" s="3"/>
      <c r="SQ144" s="3"/>
      <c r="SR144" s="3"/>
      <c r="SS144" s="3"/>
      <c r="ST144" s="3"/>
      <c r="SU144" s="3"/>
      <c r="SV144" s="3"/>
      <c r="SW144" s="3"/>
      <c r="SX144" s="3"/>
      <c r="SY144" s="3"/>
      <c r="SZ144" s="3"/>
      <c r="TA144" s="3"/>
      <c r="TB144" s="3"/>
      <c r="TC144" s="3"/>
      <c r="TD144" s="3"/>
      <c r="TE144" s="3"/>
      <c r="TF144" s="3"/>
      <c r="TG144" s="3"/>
      <c r="TH144" s="3"/>
      <c r="TI144" s="3"/>
      <c r="TJ144" s="3"/>
      <c r="TK144" s="3"/>
      <c r="TL144" s="3"/>
      <c r="TM144" s="3"/>
      <c r="TN144" s="3"/>
      <c r="TO144" s="3"/>
      <c r="TP144" s="3"/>
      <c r="TQ144" s="3"/>
      <c r="TR144" s="3"/>
      <c r="TS144" s="3"/>
      <c r="TT144" s="3"/>
      <c r="TU144" s="3"/>
      <c r="TV144" s="3"/>
      <c r="TW144" s="3"/>
      <c r="TX144" s="3"/>
      <c r="TY144" s="3"/>
      <c r="TZ144" s="3"/>
      <c r="UA144" s="3"/>
      <c r="UB144" s="3"/>
      <c r="UC144" s="3"/>
      <c r="UD144" s="3"/>
      <c r="UE144" s="3"/>
      <c r="UF144" s="3"/>
      <c r="UG144" s="3"/>
      <c r="UH144" s="3"/>
      <c r="UI144" s="3"/>
      <c r="UJ144" s="3"/>
      <c r="UK144" s="3"/>
      <c r="UL144" s="3"/>
      <c r="UM144" s="3"/>
      <c r="UN144" s="3"/>
      <c r="UO144" s="3"/>
      <c r="UP144" s="3"/>
      <c r="UQ144" s="3"/>
      <c r="UR144" s="3"/>
      <c r="US144" s="3"/>
      <c r="UT144" s="3"/>
      <c r="UU144" s="3"/>
      <c r="UV144" s="3"/>
      <c r="UW144" s="3"/>
      <c r="UX144" s="3"/>
      <c r="UY144" s="3"/>
      <c r="UZ144" s="3"/>
      <c r="VA144" s="3"/>
      <c r="VB144" s="3"/>
      <c r="VC144" s="3"/>
      <c r="VD144" s="3"/>
      <c r="VE144" s="3"/>
      <c r="VF144" s="3"/>
      <c r="VG144" s="3"/>
      <c r="VH144" s="3"/>
      <c r="VI144" s="3"/>
      <c r="VJ144" s="3"/>
      <c r="VK144" s="3"/>
      <c r="VL144" s="3"/>
      <c r="VM144" s="3"/>
      <c r="VN144" s="3"/>
      <c r="VO144" s="3"/>
      <c r="VP144" s="3"/>
      <c r="VQ144" s="3"/>
      <c r="VR144" s="3"/>
      <c r="VS144" s="3"/>
      <c r="VT144" s="3"/>
      <c r="VU144" s="3"/>
      <c r="VV144" s="3"/>
      <c r="VW144" s="3"/>
      <c r="VX144" s="3"/>
      <c r="VY144" s="3"/>
      <c r="VZ144" s="3"/>
      <c r="WA144" s="3"/>
      <c r="WB144" s="3"/>
      <c r="WC144" s="3"/>
      <c r="WD144" s="3"/>
      <c r="WE144" s="3"/>
      <c r="WF144" s="3"/>
      <c r="WG144" s="3"/>
      <c r="WH144" s="3"/>
      <c r="WI144" s="3"/>
      <c r="WJ144" s="3"/>
      <c r="WK144" s="3"/>
      <c r="WL144" s="3"/>
      <c r="WM144" s="3"/>
      <c r="WN144" s="3"/>
      <c r="WO144" s="3"/>
      <c r="WP144" s="3"/>
      <c r="WQ144" s="3"/>
      <c r="WR144" s="3"/>
      <c r="WS144" s="3"/>
      <c r="WT144" s="3"/>
      <c r="WU144" s="3"/>
      <c r="WV144" s="3"/>
      <c r="WW144" s="3"/>
      <c r="WX144" s="3"/>
      <c r="WY144" s="3"/>
      <c r="WZ144" s="3"/>
      <c r="XA144" s="3"/>
      <c r="XB144" s="3"/>
      <c r="XC144" s="3"/>
      <c r="XD144" s="3"/>
      <c r="XE144" s="3"/>
      <c r="XF144" s="3"/>
      <c r="XG144" s="3"/>
      <c r="XH144" s="3"/>
      <c r="XI144" s="3"/>
      <c r="XJ144" s="3"/>
      <c r="XK144" s="3"/>
      <c r="XL144" s="3"/>
      <c r="XM144" s="3"/>
      <c r="XN144" s="3"/>
      <c r="XO144" s="3"/>
      <c r="XP144" s="3"/>
      <c r="XQ144" s="3"/>
      <c r="XR144" s="3"/>
      <c r="XS144" s="3"/>
      <c r="XT144" s="3"/>
      <c r="XU144" s="3"/>
      <c r="XV144" s="3"/>
      <c r="XW144" s="3"/>
      <c r="XX144" s="3"/>
      <c r="XY144" s="3"/>
      <c r="XZ144" s="3"/>
      <c r="YA144" s="3"/>
      <c r="YB144" s="3"/>
      <c r="YC144" s="3"/>
      <c r="YD144" s="3"/>
      <c r="YE144" s="3"/>
      <c r="YF144" s="3"/>
      <c r="YG144" s="3"/>
      <c r="YH144" s="3"/>
      <c r="YI144" s="3"/>
      <c r="YJ144" s="3"/>
      <c r="YK144" s="3"/>
      <c r="YL144" s="3"/>
      <c r="YM144" s="3"/>
      <c r="YN144" s="3"/>
      <c r="YO144" s="3"/>
      <c r="YP144" s="3"/>
      <c r="YQ144" s="3"/>
      <c r="YR144" s="3"/>
      <c r="YS144" s="3"/>
      <c r="YT144" s="3"/>
      <c r="YU144" s="3"/>
      <c r="YV144" s="3"/>
      <c r="YW144" s="3"/>
      <c r="YX144" s="3"/>
      <c r="YY144" s="3"/>
      <c r="YZ144" s="3"/>
      <c r="ZA144" s="3"/>
      <c r="ZB144" s="3"/>
      <c r="ZC144" s="3"/>
      <c r="ZD144" s="3"/>
      <c r="ZE144" s="3"/>
      <c r="ZF144" s="3"/>
      <c r="ZG144" s="3"/>
      <c r="ZH144" s="3"/>
      <c r="ZI144" s="3"/>
      <c r="ZJ144" s="3"/>
      <c r="ZK144" s="3"/>
      <c r="ZL144" s="3"/>
      <c r="ZM144" s="3"/>
      <c r="ZN144" s="3"/>
      <c r="ZO144" s="3"/>
      <c r="ZP144" s="3"/>
      <c r="ZQ144" s="3"/>
      <c r="ZR144" s="3"/>
      <c r="ZS144" s="3"/>
      <c r="ZT144" s="3"/>
      <c r="ZU144" s="3"/>
      <c r="ZV144" s="3"/>
      <c r="ZW144" s="3"/>
      <c r="ZX144" s="3"/>
      <c r="ZY144" s="3"/>
      <c r="ZZ144" s="3"/>
      <c r="AAA144" s="3"/>
      <c r="AAB144" s="3"/>
      <c r="AAC144" s="3"/>
      <c r="AAD144" s="3"/>
      <c r="AAE144" s="3"/>
      <c r="AAF144" s="3"/>
      <c r="AAG144" s="3"/>
      <c r="AAH144" s="3"/>
      <c r="AAI144" s="3"/>
      <c r="AAJ144" s="3"/>
      <c r="AAK144" s="3"/>
      <c r="AAL144" s="3"/>
      <c r="AAM144" s="3"/>
      <c r="AAN144" s="3"/>
      <c r="AAO144" s="3"/>
      <c r="AAP144" s="3"/>
      <c r="AAQ144" s="3"/>
      <c r="AAR144" s="3"/>
      <c r="AAS144" s="3"/>
      <c r="AAT144" s="3"/>
      <c r="AAU144" s="3"/>
      <c r="AAV144" s="3"/>
      <c r="AAW144" s="3"/>
      <c r="AAX144" s="3"/>
      <c r="AAY144" s="3"/>
      <c r="AAZ144" s="3"/>
      <c r="ABA144" s="3"/>
      <c r="ABB144" s="3"/>
      <c r="ABC144" s="3"/>
      <c r="ABD144" s="3"/>
      <c r="ABE144" s="3"/>
      <c r="ABF144" s="3"/>
      <c r="ABG144" s="3"/>
      <c r="ABH144" s="3"/>
      <c r="ABI144" s="3"/>
      <c r="ABJ144" s="3"/>
      <c r="ABK144" s="3"/>
      <c r="ABL144" s="3"/>
      <c r="ABM144" s="3"/>
      <c r="ABN144" s="3"/>
      <c r="ABO144" s="3"/>
      <c r="ABP144" s="3"/>
      <c r="ABQ144" s="3"/>
      <c r="ABR144" s="3"/>
      <c r="ABS144" s="3"/>
      <c r="ABT144" s="3"/>
      <c r="ABU144" s="3"/>
      <c r="ABV144" s="3"/>
      <c r="ABW144" s="3"/>
      <c r="ABX144" s="3"/>
      <c r="ABY144" s="3"/>
      <c r="ABZ144" s="3"/>
      <c r="ACA144" s="3"/>
      <c r="ACB144" s="3"/>
      <c r="ACC144" s="3"/>
      <c r="ACD144" s="3"/>
      <c r="ACE144" s="3"/>
      <c r="ACF144" s="3"/>
      <c r="ACG144" s="3"/>
      <c r="ACH144" s="3"/>
      <c r="ACI144" s="3"/>
      <c r="ACJ144" s="3"/>
      <c r="ACK144" s="3"/>
      <c r="ACL144" s="3"/>
      <c r="ACM144" s="3"/>
      <c r="ACN144" s="3"/>
      <c r="ACO144" s="3"/>
      <c r="ACP144" s="3"/>
      <c r="ACQ144" s="3"/>
      <c r="ACR144" s="3"/>
      <c r="ACS144" s="3"/>
      <c r="ACT144" s="3"/>
      <c r="ACU144" s="3"/>
      <c r="ACV144" s="3"/>
      <c r="ACW144" s="3"/>
      <c r="ACX144" s="3"/>
      <c r="ACY144" s="3"/>
      <c r="ACZ144" s="3"/>
      <c r="ADA144" s="3"/>
      <c r="ADB144" s="3"/>
      <c r="ADC144" s="3"/>
      <c r="ADD144" s="3"/>
      <c r="ADE144" s="3"/>
      <c r="ADF144" s="3"/>
      <c r="ADG144" s="3"/>
      <c r="ADH144" s="3"/>
      <c r="ADI144" s="3"/>
      <c r="ADJ144" s="3"/>
      <c r="ADK144" s="3"/>
      <c r="ADL144" s="3"/>
      <c r="ADM144" s="3"/>
      <c r="ADN144" s="3"/>
      <c r="ADO144" s="3"/>
      <c r="ADP144" s="3"/>
      <c r="ADQ144" s="3"/>
      <c r="ADR144" s="3"/>
      <c r="ADS144" s="3"/>
      <c r="ADT144" s="3"/>
      <c r="ADU144" s="3"/>
      <c r="ADV144" s="3"/>
      <c r="ADW144" s="3"/>
      <c r="ADX144" s="3"/>
      <c r="ADY144" s="3"/>
      <c r="ADZ144" s="3"/>
      <c r="AEA144" s="3"/>
      <c r="AEB144" s="3"/>
      <c r="AEC144" s="3"/>
      <c r="AED144" s="3"/>
      <c r="AEE144" s="3"/>
      <c r="AEF144" s="3"/>
      <c r="AEG144" s="3"/>
      <c r="AEH144" s="3"/>
      <c r="AEI144" s="3"/>
      <c r="AEJ144" s="3"/>
      <c r="AEK144" s="3"/>
      <c r="AEL144" s="3"/>
      <c r="AEM144" s="3"/>
      <c r="AEN144" s="3"/>
      <c r="AEO144" s="3"/>
      <c r="AEP144" s="3"/>
      <c r="AEQ144" s="3"/>
      <c r="AER144" s="3"/>
      <c r="AES144" s="3"/>
      <c r="AET144" s="3"/>
      <c r="AEU144" s="3"/>
      <c r="AEV144" s="3"/>
      <c r="AEW144" s="3"/>
      <c r="AEX144" s="3"/>
      <c r="AEY144" s="3"/>
      <c r="AEZ144" s="3"/>
      <c r="AFA144" s="3"/>
      <c r="AFB144" s="3"/>
      <c r="AFC144" s="3"/>
      <c r="AFD144" s="3"/>
      <c r="AFE144" s="3"/>
      <c r="AFF144" s="3"/>
      <c r="AFG144" s="3"/>
      <c r="AFH144" s="3"/>
      <c r="AFI144" s="3"/>
      <c r="AFJ144" s="3"/>
      <c r="AFK144" s="3"/>
      <c r="AFL144" s="3"/>
      <c r="AFM144" s="3"/>
      <c r="AFN144" s="3"/>
      <c r="AFO144" s="3"/>
      <c r="AFP144" s="3"/>
      <c r="AFQ144" s="3"/>
      <c r="AFR144" s="3"/>
      <c r="AFS144" s="3"/>
      <c r="AFT144" s="3"/>
      <c r="AFU144" s="3"/>
      <c r="AFV144" s="3"/>
      <c r="AFW144" s="3"/>
      <c r="AFX144" s="3"/>
      <c r="AFY144" s="3"/>
      <c r="AFZ144" s="3"/>
      <c r="AGA144" s="3"/>
      <c r="AGB144" s="3"/>
      <c r="AGC144" s="3"/>
      <c r="AGD144" s="3"/>
      <c r="AGE144" s="3"/>
      <c r="AGF144" s="3"/>
      <c r="AGG144" s="3"/>
      <c r="AGH144" s="3"/>
      <c r="AGI144" s="3"/>
      <c r="AGJ144" s="3"/>
      <c r="AGK144" s="3"/>
      <c r="AGL144" s="3"/>
      <c r="AGM144" s="3"/>
      <c r="AGN144" s="3"/>
      <c r="AGO144" s="3"/>
      <c r="AGP144" s="3"/>
      <c r="AGQ144" s="3"/>
      <c r="AGR144" s="3"/>
      <c r="AGS144" s="3"/>
      <c r="AGT144" s="3"/>
      <c r="AGU144" s="3"/>
      <c r="AGV144" s="3"/>
      <c r="AGW144" s="3"/>
      <c r="AGX144" s="3"/>
      <c r="AGY144" s="3"/>
      <c r="AGZ144" s="3"/>
      <c r="AHA144" s="3"/>
      <c r="AHB144" s="3"/>
      <c r="AHC144" s="3"/>
      <c r="AHD144" s="3"/>
      <c r="AHE144" s="3"/>
      <c r="AHF144" s="3"/>
      <c r="AHG144" s="3"/>
      <c r="AHH144" s="3"/>
      <c r="AHI144" s="3"/>
      <c r="AHJ144" s="3"/>
      <c r="AHK144" s="3"/>
      <c r="AHL144" s="3"/>
      <c r="AHM144" s="3"/>
      <c r="AHN144" s="3"/>
      <c r="AHO144" s="3"/>
      <c r="AHP144" s="3"/>
      <c r="AHQ144" s="3"/>
      <c r="AHR144" s="3"/>
      <c r="AHS144" s="3"/>
      <c r="AHT144" s="3"/>
      <c r="AHU144" s="3"/>
      <c r="AHV144" s="3"/>
      <c r="AHW144" s="3"/>
      <c r="AHX144" s="3"/>
      <c r="AHY144" s="3"/>
      <c r="AHZ144" s="3"/>
      <c r="AIA144" s="3"/>
      <c r="AIB144" s="3"/>
      <c r="AIC144" s="3"/>
      <c r="AID144" s="3"/>
      <c r="AIE144" s="3"/>
      <c r="AIF144" s="3"/>
      <c r="AIG144" s="3"/>
      <c r="AIH144" s="3"/>
      <c r="AII144" s="3"/>
      <c r="AIJ144" s="3"/>
      <c r="AIK144" s="3"/>
      <c r="AIL144" s="3"/>
      <c r="AIM144" s="3"/>
      <c r="AIN144" s="3"/>
      <c r="AIO144" s="3"/>
      <c r="AIP144" s="3"/>
      <c r="AIQ144" s="3"/>
      <c r="AIR144" s="3"/>
      <c r="AIS144" s="3"/>
      <c r="AIT144" s="3"/>
      <c r="AIU144" s="3"/>
      <c r="AIV144" s="3"/>
      <c r="AIW144" s="3"/>
      <c r="AIX144" s="3"/>
      <c r="AIY144" s="3"/>
      <c r="AIZ144" s="3"/>
      <c r="AJA144" s="3"/>
      <c r="AJB144" s="3"/>
      <c r="AJC144" s="3"/>
      <c r="AJD144" s="3"/>
      <c r="AJE144" s="3"/>
      <c r="AJF144" s="3"/>
      <c r="AJG144" s="3"/>
      <c r="AJH144" s="3"/>
      <c r="AJI144" s="3"/>
      <c r="AJJ144" s="3"/>
      <c r="AJK144" s="3"/>
      <c r="AJL144" s="3"/>
      <c r="AJM144" s="3"/>
      <c r="AJN144" s="3"/>
      <c r="AJO144" s="3"/>
      <c r="AJP144" s="3"/>
      <c r="AJQ144" s="3"/>
      <c r="AJR144" s="3"/>
      <c r="AJS144" s="3"/>
      <c r="AJT144" s="3"/>
      <c r="AJU144" s="3"/>
      <c r="AJV144" s="3"/>
      <c r="AJW144" s="3"/>
      <c r="AJX144" s="3"/>
      <c r="AJY144" s="3"/>
      <c r="AJZ144" s="3"/>
      <c r="AKA144" s="3"/>
      <c r="AKB144" s="3"/>
      <c r="AKC144" s="3"/>
      <c r="AKD144" s="3"/>
      <c r="AKE144" s="3"/>
      <c r="AKF144" s="3"/>
      <c r="AKG144" s="3"/>
      <c r="AKH144" s="3"/>
      <c r="AKI144" s="3"/>
      <c r="AKJ144" s="3"/>
      <c r="AKK144" s="3"/>
      <c r="AKL144" s="3"/>
      <c r="AKM144" s="3"/>
      <c r="AKN144" s="3"/>
      <c r="AKO144" s="3"/>
      <c r="AKP144" s="3"/>
      <c r="AKQ144" s="3"/>
      <c r="AKR144" s="3"/>
      <c r="AKS144" s="3"/>
      <c r="AKT144" s="3"/>
      <c r="AKU144" s="3"/>
      <c r="AKV144" s="3"/>
      <c r="AKW144" s="3"/>
      <c r="AKX144" s="3"/>
      <c r="AKY144" s="3"/>
      <c r="AKZ144" s="3"/>
      <c r="ALA144" s="3"/>
      <c r="ALB144" s="3"/>
      <c r="ALC144" s="3"/>
      <c r="ALD144" s="3"/>
      <c r="ALE144" s="3"/>
      <c r="ALF144" s="3"/>
      <c r="ALG144" s="3"/>
      <c r="ALH144" s="3"/>
      <c r="ALI144" s="3"/>
      <c r="ALJ144" s="3"/>
      <c r="ALK144" s="3"/>
      <c r="ALL144" s="3"/>
      <c r="ALM144" s="3"/>
      <c r="ALN144" s="3"/>
      <c r="ALO144" s="3"/>
      <c r="ALP144" s="3"/>
      <c r="ALQ144" s="3"/>
      <c r="ALR144" s="3"/>
      <c r="ALS144" s="3"/>
      <c r="ALT144" s="3"/>
      <c r="ALU144" s="3"/>
      <c r="ALV144" s="3"/>
      <c r="ALW144" s="3"/>
      <c r="ALX144" s="3"/>
      <c r="ALY144" s="3"/>
      <c r="ALZ144" s="3"/>
      <c r="AMA144" s="3"/>
      <c r="AMB144" s="3"/>
      <c r="AMC144" s="3"/>
      <c r="AMD144" s="3"/>
      <c r="AME144" s="3"/>
      <c r="AMF144" s="3"/>
      <c r="AMG144" s="3"/>
      <c r="AMH144" s="3"/>
      <c r="AMI144" s="3"/>
      <c r="AMJ144" s="3"/>
      <c r="AMK144" s="3"/>
      <c r="AML144" s="3"/>
      <c r="AMM144" s="3"/>
      <c r="AMN144" s="3"/>
      <c r="AMO144" s="3"/>
      <c r="AMP144" s="3"/>
      <c r="AMQ144" s="3"/>
      <c r="AMR144" s="3"/>
      <c r="AMS144" s="3"/>
      <c r="AMT144" s="3"/>
      <c r="AMU144" s="3"/>
      <c r="AMV144" s="3"/>
      <c r="AMW144" s="3"/>
      <c r="AMX144" s="3"/>
      <c r="AMY144" s="3"/>
      <c r="AMZ144" s="3"/>
      <c r="ANA144" s="3"/>
      <c r="ANB144" s="3"/>
      <c r="ANC144" s="3"/>
      <c r="AND144" s="3"/>
      <c r="ANE144" s="3"/>
      <c r="ANF144" s="3"/>
      <c r="ANG144" s="3"/>
      <c r="ANH144" s="3"/>
      <c r="ANI144" s="3"/>
      <c r="ANJ144" s="3"/>
      <c r="ANK144" s="3"/>
      <c r="ANL144" s="3"/>
      <c r="ANM144" s="3"/>
      <c r="ANN144" s="3"/>
      <c r="ANO144" s="3"/>
      <c r="ANP144" s="3"/>
      <c r="ANQ144" s="3"/>
      <c r="ANR144" s="3"/>
      <c r="ANS144" s="3"/>
      <c r="ANT144" s="3"/>
      <c r="ANU144" s="3"/>
      <c r="ANV144" s="3"/>
      <c r="ANW144" s="3"/>
      <c r="ANX144" s="3"/>
      <c r="ANY144" s="3"/>
      <c r="ANZ144" s="3"/>
      <c r="AOA144" s="3"/>
      <c r="AOB144" s="3"/>
      <c r="AOC144" s="3"/>
      <c r="AOD144" s="3"/>
      <c r="AOE144" s="3"/>
      <c r="AOF144" s="3"/>
      <c r="AOG144" s="3"/>
      <c r="AOH144" s="3"/>
      <c r="AOI144" s="3"/>
      <c r="AOJ144" s="3"/>
      <c r="AOK144" s="3"/>
      <c r="AOL144" s="3"/>
      <c r="AOM144" s="3"/>
      <c r="AON144" s="3"/>
      <c r="AOO144" s="3"/>
      <c r="AOP144" s="3"/>
      <c r="AOQ144" s="3"/>
      <c r="AOR144" s="3"/>
      <c r="AOS144" s="3"/>
      <c r="AOT144" s="3"/>
      <c r="AOU144" s="3"/>
      <c r="AOV144" s="3"/>
      <c r="AOW144" s="3"/>
      <c r="AOX144" s="3"/>
      <c r="AOY144" s="3"/>
      <c r="AOZ144" s="3"/>
      <c r="APA144" s="3"/>
      <c r="APB144" s="3"/>
      <c r="APC144" s="3"/>
      <c r="APD144" s="3"/>
      <c r="APE144" s="3"/>
      <c r="APF144" s="3"/>
      <c r="APG144" s="3"/>
      <c r="APH144" s="3"/>
      <c r="API144" s="3"/>
      <c r="APJ144" s="3"/>
      <c r="APK144" s="3"/>
      <c r="APL144" s="3"/>
      <c r="APM144" s="3"/>
      <c r="APN144" s="3"/>
      <c r="APO144" s="3"/>
      <c r="APP144" s="3"/>
      <c r="APQ144" s="3"/>
      <c r="APR144" s="3"/>
      <c r="APS144" s="3"/>
      <c r="APT144" s="3"/>
      <c r="APU144" s="3"/>
      <c r="APV144" s="3"/>
      <c r="APW144" s="3"/>
      <c r="APX144" s="3"/>
      <c r="APY144" s="3"/>
      <c r="APZ144" s="3"/>
      <c r="AQA144" s="3"/>
      <c r="AQB144" s="3"/>
      <c r="AQC144" s="3"/>
      <c r="AQD144" s="3"/>
      <c r="AQE144" s="3"/>
      <c r="AQF144" s="3"/>
      <c r="AQG144" s="3"/>
      <c r="AQH144" s="3"/>
      <c r="AQI144" s="3"/>
      <c r="AQJ144" s="3"/>
      <c r="AQK144" s="3"/>
      <c r="AQL144" s="3"/>
      <c r="AQM144" s="3"/>
      <c r="AQN144" s="3"/>
      <c r="AQO144" s="3"/>
      <c r="AQP144" s="3"/>
      <c r="AQQ144" s="3"/>
      <c r="AQR144" s="3"/>
      <c r="AQS144" s="3"/>
      <c r="AQT144" s="3"/>
      <c r="AQU144" s="3"/>
      <c r="AQV144" s="3"/>
      <c r="AQW144" s="3"/>
      <c r="AQX144" s="3"/>
      <c r="AQY144" s="3"/>
      <c r="AQZ144" s="3"/>
      <c r="ARA144" s="3"/>
      <c r="ARB144" s="3"/>
      <c r="ARC144" s="3"/>
      <c r="ARD144" s="3"/>
      <c r="ARE144" s="3"/>
      <c r="ARF144" s="3"/>
      <c r="ARG144" s="3"/>
      <c r="ARH144" s="3"/>
      <c r="ARI144" s="3"/>
      <c r="ARJ144" s="3"/>
      <c r="ARK144" s="3"/>
      <c r="ARL144" s="3"/>
      <c r="ARM144" s="3"/>
      <c r="ARN144" s="3"/>
      <c r="ARO144" s="3"/>
      <c r="ARP144" s="3"/>
      <c r="ARQ144" s="3"/>
      <c r="ARR144" s="3"/>
      <c r="ARS144" s="3"/>
      <c r="ART144" s="3"/>
      <c r="ARU144" s="3"/>
      <c r="ARV144" s="3"/>
      <c r="ARW144" s="3"/>
      <c r="ARX144" s="3"/>
      <c r="ARY144" s="3"/>
      <c r="ARZ144" s="3"/>
      <c r="ASA144" s="3"/>
      <c r="ASB144" s="3"/>
      <c r="ASC144" s="3"/>
      <c r="ASD144" s="3"/>
      <c r="ASE144" s="3"/>
      <c r="ASF144" s="3"/>
      <c r="ASG144" s="3"/>
      <c r="ASH144" s="3"/>
      <c r="ASI144" s="3"/>
      <c r="ASJ144" s="3"/>
      <c r="ASK144" s="3"/>
      <c r="ASL144" s="3"/>
      <c r="ASM144" s="3"/>
      <c r="ASN144" s="3"/>
      <c r="ASO144" s="3"/>
      <c r="ASP144" s="3"/>
      <c r="ASQ144" s="3"/>
      <c r="ASR144" s="3"/>
      <c r="ASS144" s="3"/>
      <c r="AST144" s="3"/>
      <c r="ASU144" s="3"/>
      <c r="ASV144" s="3"/>
      <c r="ASW144" s="3"/>
      <c r="ASX144" s="3"/>
      <c r="ASY144" s="3"/>
      <c r="ASZ144" s="3"/>
      <c r="ATA144" s="3"/>
      <c r="ATB144" s="3"/>
      <c r="ATC144" s="3"/>
      <c r="ATD144" s="3"/>
      <c r="ATE144" s="3"/>
      <c r="ATF144" s="3"/>
      <c r="ATG144" s="3"/>
      <c r="ATH144" s="3"/>
      <c r="ATI144" s="3"/>
      <c r="ATJ144" s="3"/>
      <c r="ATK144" s="3"/>
      <c r="ATL144" s="3"/>
      <c r="ATM144" s="3"/>
      <c r="ATN144" s="3"/>
      <c r="ATO144" s="3"/>
      <c r="ATP144" s="3"/>
      <c r="ATQ144" s="3"/>
      <c r="ATR144" s="3"/>
      <c r="ATS144" s="3"/>
      <c r="ATT144" s="3"/>
      <c r="ATU144" s="3"/>
      <c r="ATV144" s="3"/>
      <c r="ATW144" s="3"/>
      <c r="ATX144" s="3"/>
      <c r="ATY144" s="3"/>
      <c r="ATZ144" s="3"/>
      <c r="AUA144" s="3"/>
      <c r="AUB144" s="3"/>
      <c r="AUC144" s="3"/>
      <c r="AUD144" s="3"/>
      <c r="AUE144" s="3"/>
      <c r="AUF144" s="3"/>
      <c r="AUG144" s="3"/>
      <c r="AUH144" s="3"/>
      <c r="AUI144" s="3"/>
      <c r="AUJ144" s="3"/>
      <c r="AUK144" s="3"/>
      <c r="AUL144" s="3"/>
      <c r="AUM144" s="3"/>
      <c r="AUN144" s="3"/>
      <c r="AUO144" s="3"/>
      <c r="AUP144" s="3"/>
      <c r="AUQ144" s="3"/>
      <c r="AUR144" s="3"/>
      <c r="AUS144" s="3"/>
      <c r="AUT144" s="3"/>
      <c r="AUU144" s="3"/>
      <c r="AUV144" s="3"/>
      <c r="AUW144" s="3"/>
      <c r="AUX144" s="3"/>
      <c r="AUY144" s="3"/>
      <c r="AUZ144" s="3"/>
      <c r="AVA144" s="3"/>
      <c r="AVB144" s="3"/>
      <c r="AVC144" s="3"/>
      <c r="AVD144" s="3"/>
      <c r="AVE144" s="3"/>
      <c r="AVF144" s="3"/>
      <c r="AVG144" s="3"/>
      <c r="AVH144" s="3"/>
      <c r="AVI144" s="3"/>
      <c r="AVJ144" s="3"/>
      <c r="AVK144" s="3"/>
      <c r="AVL144" s="3"/>
      <c r="AVM144" s="3"/>
      <c r="AVN144" s="3"/>
      <c r="AVO144" s="3"/>
      <c r="AVP144" s="3"/>
      <c r="AVQ144" s="3"/>
      <c r="AVR144" s="3"/>
      <c r="AVS144" s="3"/>
      <c r="AVT144" s="3"/>
      <c r="AVU144" s="3"/>
      <c r="AVV144" s="3"/>
      <c r="AVW144" s="3"/>
      <c r="AVX144" s="3"/>
      <c r="AVY144" s="3"/>
      <c r="AVZ144" s="3"/>
      <c r="AWA144" s="3"/>
      <c r="AWB144" s="3"/>
      <c r="AWC144" s="3"/>
      <c r="AWD144" s="3"/>
      <c r="AWE144" s="3"/>
      <c r="AWF144" s="3"/>
      <c r="AWG144" s="3"/>
      <c r="AWH144" s="3"/>
      <c r="AWI144" s="3"/>
      <c r="AWJ144" s="3"/>
      <c r="AWK144" s="3"/>
      <c r="AWL144" s="3"/>
      <c r="AWM144" s="3"/>
      <c r="AWN144" s="3"/>
      <c r="AWO144" s="3"/>
      <c r="AWP144" s="3"/>
      <c r="AWQ144" s="3"/>
      <c r="AWR144" s="3"/>
      <c r="AWS144" s="3"/>
      <c r="AWT144" s="3"/>
      <c r="AWU144" s="3"/>
      <c r="AWV144" s="3"/>
      <c r="AWW144" s="3"/>
      <c r="AWX144" s="3"/>
      <c r="AWY144" s="3"/>
      <c r="AWZ144" s="3"/>
      <c r="AXA144" s="3"/>
      <c r="AXB144" s="3"/>
      <c r="AXC144" s="3"/>
      <c r="AXD144" s="3"/>
      <c r="AXE144" s="3"/>
      <c r="AXF144" s="3"/>
      <c r="AXG144" s="3"/>
      <c r="AXH144" s="3"/>
      <c r="AXI144" s="3"/>
      <c r="AXJ144" s="3"/>
      <c r="AXK144" s="3"/>
      <c r="AXL144" s="3"/>
      <c r="AXM144" s="3"/>
      <c r="AXN144" s="3"/>
      <c r="AXO144" s="3"/>
      <c r="AXP144" s="3"/>
      <c r="AXQ144" s="3"/>
      <c r="AXR144" s="3"/>
      <c r="AXS144" s="3"/>
      <c r="AXT144" s="3"/>
      <c r="AXU144" s="3"/>
      <c r="AXV144" s="3"/>
      <c r="AXW144" s="3"/>
      <c r="AXX144" s="3"/>
      <c r="AXY144" s="3"/>
      <c r="AXZ144" s="3"/>
      <c r="AYA144" s="3"/>
      <c r="AYB144" s="3"/>
      <c r="AYC144" s="3"/>
      <c r="AYD144" s="3"/>
      <c r="AYE144" s="3"/>
      <c r="AYF144" s="3"/>
      <c r="AYG144" s="3"/>
      <c r="AYH144" s="3"/>
      <c r="AYI144" s="3"/>
      <c r="AYJ144" s="3"/>
      <c r="AYK144" s="3"/>
      <c r="AYL144" s="3"/>
      <c r="AYM144" s="3"/>
      <c r="AYN144" s="3"/>
      <c r="AYO144" s="3"/>
      <c r="AYP144" s="3"/>
      <c r="AYQ144" s="3"/>
      <c r="AYR144" s="3"/>
      <c r="AYS144" s="3"/>
      <c r="AYT144" s="3"/>
      <c r="AYU144" s="3"/>
      <c r="AYV144" s="3"/>
      <c r="AYW144" s="3"/>
      <c r="AYX144" s="3"/>
      <c r="AYY144" s="3"/>
      <c r="AYZ144" s="3"/>
      <c r="AZA144" s="3"/>
      <c r="AZB144" s="3"/>
      <c r="AZC144" s="3"/>
      <c r="AZD144" s="3"/>
      <c r="AZE144" s="3"/>
      <c r="AZF144" s="3"/>
      <c r="AZG144" s="3"/>
      <c r="AZH144" s="3"/>
      <c r="AZI144" s="3"/>
      <c r="AZJ144" s="3"/>
      <c r="AZK144" s="3"/>
      <c r="AZL144" s="3"/>
      <c r="AZM144" s="3"/>
      <c r="AZN144" s="3"/>
      <c r="AZO144" s="3"/>
      <c r="AZP144" s="3"/>
      <c r="AZQ144" s="3"/>
      <c r="AZR144" s="3"/>
      <c r="AZS144" s="3"/>
      <c r="AZT144" s="3"/>
      <c r="AZU144" s="3"/>
      <c r="AZV144" s="3"/>
      <c r="AZW144" s="3"/>
      <c r="AZX144" s="3"/>
      <c r="AZY144" s="3"/>
      <c r="AZZ144" s="3"/>
      <c r="BAA144" s="3"/>
      <c r="BAB144" s="3"/>
      <c r="BAC144" s="3"/>
      <c r="BAD144" s="3"/>
      <c r="BAE144" s="3"/>
      <c r="BAF144" s="3"/>
      <c r="BAG144" s="3"/>
      <c r="BAH144" s="3"/>
      <c r="BAI144" s="3"/>
      <c r="BAJ144" s="3"/>
      <c r="BAK144" s="3"/>
      <c r="BAL144" s="3"/>
      <c r="BAM144" s="3"/>
      <c r="BAN144" s="3"/>
      <c r="BAO144" s="3"/>
      <c r="BAP144" s="3"/>
      <c r="BAQ144" s="3"/>
      <c r="BAR144" s="3"/>
      <c r="BAS144" s="3"/>
      <c r="BAT144" s="3"/>
      <c r="BAU144" s="3"/>
      <c r="BAV144" s="3"/>
      <c r="BAW144" s="3"/>
      <c r="BAX144" s="3"/>
      <c r="BAY144" s="3"/>
      <c r="BAZ144" s="3"/>
      <c r="BBA144" s="3"/>
      <c r="BBB144" s="3"/>
      <c r="BBC144" s="3"/>
      <c r="BBD144" s="3"/>
      <c r="BBE144" s="3"/>
      <c r="BBF144" s="3"/>
      <c r="BBG144" s="3"/>
      <c r="BBH144" s="3"/>
      <c r="BBI144" s="3"/>
      <c r="BBJ144" s="3"/>
      <c r="BBK144" s="3"/>
      <c r="BBL144" s="3"/>
      <c r="BBM144" s="3"/>
      <c r="BBN144" s="3"/>
      <c r="BBO144" s="3"/>
      <c r="BBP144" s="3"/>
      <c r="BBQ144" s="3"/>
      <c r="BBR144" s="3"/>
      <c r="BBS144" s="3"/>
      <c r="BBT144" s="3"/>
      <c r="BBU144" s="3"/>
      <c r="BBV144" s="3"/>
      <c r="BBW144" s="3"/>
      <c r="BBX144" s="3"/>
      <c r="BBY144" s="3"/>
      <c r="BBZ144" s="3"/>
      <c r="BCA144" s="3"/>
      <c r="BCB144" s="3"/>
      <c r="BCC144" s="3"/>
      <c r="BCD144" s="3"/>
      <c r="BCE144" s="3"/>
      <c r="BCF144" s="3"/>
      <c r="BCG144" s="3"/>
      <c r="BCH144" s="3"/>
      <c r="BCI144" s="3"/>
      <c r="BCJ144" s="3"/>
      <c r="BCK144" s="3"/>
      <c r="BCL144" s="3"/>
      <c r="BCM144" s="3"/>
      <c r="BCN144" s="3"/>
      <c r="BCO144" s="3"/>
      <c r="BCP144" s="3"/>
      <c r="BCQ144" s="3"/>
      <c r="BCR144" s="3"/>
      <c r="BCS144" s="3"/>
      <c r="BCT144" s="3"/>
      <c r="BCU144" s="3"/>
      <c r="BCV144" s="3"/>
      <c r="BCW144" s="3"/>
      <c r="BCX144" s="3"/>
      <c r="BCY144" s="3"/>
      <c r="BCZ144" s="3"/>
      <c r="BDA144" s="3"/>
      <c r="BDB144" s="3"/>
      <c r="BDC144" s="3"/>
      <c r="BDD144" s="3"/>
      <c r="BDE144" s="3"/>
      <c r="BDF144" s="3"/>
      <c r="BDG144" s="3"/>
      <c r="BDH144" s="3"/>
      <c r="BDI144" s="3"/>
      <c r="BDJ144" s="3"/>
      <c r="BDK144" s="3"/>
      <c r="BDL144" s="3"/>
      <c r="BDM144" s="3"/>
      <c r="BDN144" s="3"/>
      <c r="BDO144" s="3"/>
      <c r="BDP144" s="3"/>
      <c r="BDQ144" s="3"/>
      <c r="BDR144" s="3"/>
      <c r="BDS144" s="3"/>
      <c r="BDT144" s="3"/>
      <c r="BDU144" s="3"/>
      <c r="BDV144" s="3"/>
      <c r="BDW144" s="3"/>
      <c r="BDX144" s="3"/>
      <c r="BDY144" s="3"/>
      <c r="BDZ144" s="3"/>
      <c r="BEA144" s="3"/>
      <c r="BEB144" s="3"/>
      <c r="BEC144" s="3"/>
      <c r="BED144" s="3"/>
      <c r="BEE144" s="3"/>
      <c r="BEF144" s="3"/>
      <c r="BEG144" s="3"/>
      <c r="BEH144" s="3"/>
    </row>
    <row r="145" spans="1:1490" s="2" customFormat="1" ht="30" customHeight="1" thickBot="1" x14ac:dyDescent="0.4">
      <c r="A145" s="233"/>
      <c r="B145" s="236"/>
      <c r="C145" s="236"/>
      <c r="D145" s="239"/>
      <c r="E145" s="242"/>
      <c r="F145" s="245"/>
      <c r="G145" s="224"/>
      <c r="H145" s="253" t="s">
        <v>16</v>
      </c>
      <c r="I145" s="254"/>
      <c r="J145" s="254"/>
      <c r="K145" s="255"/>
      <c r="L145" s="81">
        <f>SUM(L144)</f>
        <v>4367.5</v>
      </c>
      <c r="M145" s="81">
        <f t="shared" ref="M145:N145" si="25">SUM(M144)</f>
        <v>4967</v>
      </c>
      <c r="N145" s="81">
        <f t="shared" si="25"/>
        <v>5077</v>
      </c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3"/>
      <c r="FI145" s="3"/>
      <c r="FJ145" s="3"/>
      <c r="FK145" s="3"/>
      <c r="FL145" s="3"/>
      <c r="FM145" s="3"/>
      <c r="FN145" s="3"/>
      <c r="FO145" s="3"/>
      <c r="FP145" s="3"/>
      <c r="FQ145" s="3"/>
      <c r="FR145" s="3"/>
      <c r="FS145" s="3"/>
      <c r="FT145" s="3"/>
      <c r="FU145" s="3"/>
      <c r="FV145" s="3"/>
      <c r="FW145" s="3"/>
      <c r="FX145" s="3"/>
      <c r="FY145" s="3"/>
      <c r="FZ145" s="3"/>
      <c r="GA145" s="3"/>
      <c r="GB145" s="3"/>
      <c r="GC145" s="3"/>
      <c r="GD145" s="3"/>
      <c r="GE145" s="3"/>
      <c r="GF145" s="3"/>
      <c r="GG145" s="3"/>
      <c r="GH145" s="3"/>
      <c r="GI145" s="3"/>
      <c r="GJ145" s="3"/>
      <c r="GK145" s="3"/>
      <c r="GL145" s="3"/>
      <c r="GM145" s="3"/>
      <c r="GN145" s="3"/>
      <c r="GO145" s="3"/>
      <c r="GP145" s="3"/>
      <c r="GQ145" s="3"/>
      <c r="GR145" s="3"/>
      <c r="GS145" s="3"/>
      <c r="GT145" s="3"/>
      <c r="GU145" s="3"/>
      <c r="GV145" s="3"/>
      <c r="GW145" s="3"/>
      <c r="GX145" s="3"/>
      <c r="GY145" s="3"/>
      <c r="GZ145" s="3"/>
      <c r="HA145" s="3"/>
      <c r="HB145" s="3"/>
      <c r="HC145" s="3"/>
      <c r="HD145" s="3"/>
      <c r="HE145" s="3"/>
      <c r="HF145" s="3"/>
      <c r="HG145" s="3"/>
      <c r="HH145" s="3"/>
      <c r="HI145" s="3"/>
      <c r="HJ145" s="3"/>
      <c r="HK145" s="3"/>
      <c r="HL145" s="3"/>
      <c r="HM145" s="3"/>
      <c r="HN145" s="3"/>
      <c r="HO145" s="3"/>
      <c r="HP145" s="3"/>
      <c r="HQ145" s="3"/>
      <c r="HR145" s="3"/>
      <c r="HS145" s="3"/>
      <c r="HT145" s="3"/>
      <c r="HU145" s="3"/>
      <c r="HV145" s="3"/>
      <c r="HW145" s="3"/>
      <c r="HX145" s="3"/>
      <c r="HY145" s="3"/>
      <c r="HZ145" s="3"/>
      <c r="IA145" s="3"/>
      <c r="IB145" s="3"/>
      <c r="IC145" s="3"/>
      <c r="ID145" s="3"/>
      <c r="IE145" s="3"/>
      <c r="IF145" s="3"/>
      <c r="IG145" s="3"/>
      <c r="IH145" s="3"/>
      <c r="II145" s="3"/>
      <c r="IJ145" s="3"/>
      <c r="IK145" s="3"/>
      <c r="IL145" s="3"/>
      <c r="IM145" s="3"/>
      <c r="IN145" s="3"/>
      <c r="IO145" s="3"/>
      <c r="IP145" s="3"/>
      <c r="IQ145" s="3"/>
      <c r="IR145" s="3"/>
      <c r="IS145" s="3"/>
      <c r="IT145" s="3"/>
      <c r="IU145" s="3"/>
      <c r="IV145" s="3"/>
      <c r="IW145" s="3"/>
      <c r="IX145" s="3"/>
      <c r="IY145" s="3"/>
      <c r="IZ145" s="3"/>
      <c r="JA145" s="3"/>
      <c r="JB145" s="3"/>
      <c r="JC145" s="3"/>
      <c r="JD145" s="3"/>
      <c r="JE145" s="3"/>
      <c r="JF145" s="3"/>
      <c r="JG145" s="3"/>
      <c r="JH145" s="3"/>
      <c r="JI145" s="3"/>
      <c r="JJ145" s="3"/>
      <c r="JK145" s="3"/>
      <c r="JL145" s="3"/>
      <c r="JM145" s="3"/>
      <c r="JN145" s="3"/>
      <c r="JO145" s="3"/>
      <c r="JP145" s="3"/>
      <c r="JQ145" s="3"/>
      <c r="JR145" s="3"/>
      <c r="JS145" s="3"/>
      <c r="JT145" s="3"/>
      <c r="JU145" s="3"/>
      <c r="JV145" s="3"/>
      <c r="JW145" s="3"/>
      <c r="JX145" s="3"/>
      <c r="JY145" s="3"/>
      <c r="JZ145" s="3"/>
      <c r="KA145" s="3"/>
      <c r="KB145" s="3"/>
      <c r="KC145" s="3"/>
      <c r="KD145" s="3"/>
      <c r="KE145" s="3"/>
      <c r="KF145" s="3"/>
      <c r="KG145" s="3"/>
      <c r="KH145" s="3"/>
      <c r="KI145" s="3"/>
      <c r="KJ145" s="3"/>
      <c r="KK145" s="3"/>
      <c r="KL145" s="3"/>
      <c r="KM145" s="3"/>
      <c r="KN145" s="3"/>
      <c r="KO145" s="3"/>
      <c r="KP145" s="3"/>
      <c r="KQ145" s="3"/>
      <c r="KR145" s="3"/>
      <c r="KS145" s="3"/>
      <c r="KT145" s="3"/>
      <c r="KU145" s="3"/>
      <c r="KV145" s="3"/>
      <c r="KW145" s="3"/>
      <c r="KX145" s="3"/>
      <c r="KY145" s="3"/>
      <c r="KZ145" s="3"/>
      <c r="LA145" s="3"/>
      <c r="LB145" s="3"/>
      <c r="LC145" s="3"/>
      <c r="LD145" s="3"/>
      <c r="LE145" s="3"/>
      <c r="LF145" s="3"/>
      <c r="LG145" s="3"/>
      <c r="LH145" s="3"/>
      <c r="LI145" s="3"/>
      <c r="LJ145" s="3"/>
      <c r="LK145" s="3"/>
      <c r="LL145" s="3"/>
      <c r="LM145" s="3"/>
      <c r="LN145" s="3"/>
      <c r="LO145" s="3"/>
      <c r="LP145" s="3"/>
      <c r="LQ145" s="3"/>
      <c r="LR145" s="3"/>
      <c r="LS145" s="3"/>
      <c r="LT145" s="3"/>
      <c r="LU145" s="3"/>
      <c r="LV145" s="3"/>
      <c r="LW145" s="3"/>
      <c r="LX145" s="3"/>
      <c r="LY145" s="3"/>
      <c r="LZ145" s="3"/>
      <c r="MA145" s="3"/>
      <c r="MB145" s="3"/>
      <c r="MC145" s="3"/>
      <c r="MD145" s="3"/>
      <c r="ME145" s="3"/>
      <c r="MF145" s="3"/>
      <c r="MG145" s="3"/>
      <c r="MH145" s="3"/>
      <c r="MI145" s="3"/>
      <c r="MJ145" s="3"/>
      <c r="MK145" s="3"/>
      <c r="ML145" s="3"/>
      <c r="MM145" s="3"/>
      <c r="MN145" s="3"/>
      <c r="MO145" s="3"/>
      <c r="MP145" s="3"/>
      <c r="MQ145" s="3"/>
      <c r="MR145" s="3"/>
      <c r="MS145" s="3"/>
      <c r="MT145" s="3"/>
      <c r="MU145" s="3"/>
      <c r="MV145" s="3"/>
      <c r="MW145" s="3"/>
      <c r="MX145" s="3"/>
      <c r="MY145" s="3"/>
      <c r="MZ145" s="3"/>
      <c r="NA145" s="3"/>
      <c r="NB145" s="3"/>
      <c r="NC145" s="3"/>
      <c r="ND145" s="3"/>
      <c r="NE145" s="3"/>
      <c r="NF145" s="3"/>
      <c r="NG145" s="3"/>
      <c r="NH145" s="3"/>
      <c r="NI145" s="3"/>
      <c r="NJ145" s="3"/>
      <c r="NK145" s="3"/>
      <c r="NL145" s="3"/>
      <c r="NM145" s="3"/>
      <c r="NN145" s="3"/>
      <c r="NO145" s="3"/>
      <c r="NP145" s="3"/>
      <c r="NQ145" s="3"/>
      <c r="NR145" s="3"/>
      <c r="NS145" s="3"/>
      <c r="NT145" s="3"/>
      <c r="NU145" s="3"/>
      <c r="NV145" s="3"/>
      <c r="NW145" s="3"/>
      <c r="NX145" s="3"/>
      <c r="NY145" s="3"/>
      <c r="NZ145" s="3"/>
      <c r="OA145" s="3"/>
      <c r="OB145" s="3"/>
      <c r="OC145" s="3"/>
      <c r="OD145" s="3"/>
      <c r="OE145" s="3"/>
      <c r="OF145" s="3"/>
      <c r="OG145" s="3"/>
      <c r="OH145" s="3"/>
      <c r="OI145" s="3"/>
      <c r="OJ145" s="3"/>
      <c r="OK145" s="3"/>
      <c r="OL145" s="3"/>
      <c r="OM145" s="3"/>
      <c r="ON145" s="3"/>
      <c r="OO145" s="3"/>
      <c r="OP145" s="3"/>
      <c r="OQ145" s="3"/>
      <c r="OR145" s="3"/>
      <c r="OS145" s="3"/>
      <c r="OT145" s="3"/>
      <c r="OU145" s="3"/>
      <c r="OV145" s="3"/>
      <c r="OW145" s="3"/>
      <c r="OX145" s="3"/>
      <c r="OY145" s="3"/>
      <c r="OZ145" s="3"/>
      <c r="PA145" s="3"/>
      <c r="PB145" s="3"/>
      <c r="PC145" s="3"/>
      <c r="PD145" s="3"/>
      <c r="PE145" s="3"/>
      <c r="PF145" s="3"/>
      <c r="PG145" s="3"/>
      <c r="PH145" s="3"/>
      <c r="PI145" s="3"/>
      <c r="PJ145" s="3"/>
      <c r="PK145" s="3"/>
      <c r="PL145" s="3"/>
      <c r="PM145" s="3"/>
      <c r="PN145" s="3"/>
      <c r="PO145" s="3"/>
      <c r="PP145" s="3"/>
      <c r="PQ145" s="3"/>
      <c r="PR145" s="3"/>
      <c r="PS145" s="3"/>
      <c r="PT145" s="3"/>
      <c r="PU145" s="3"/>
      <c r="PV145" s="3"/>
      <c r="PW145" s="3"/>
      <c r="PX145" s="3"/>
      <c r="PY145" s="3"/>
      <c r="PZ145" s="3"/>
      <c r="QA145" s="3"/>
      <c r="QB145" s="3"/>
      <c r="QC145" s="3"/>
      <c r="QD145" s="3"/>
      <c r="QE145" s="3"/>
      <c r="QF145" s="3"/>
      <c r="QG145" s="3"/>
      <c r="QH145" s="3"/>
      <c r="QI145" s="3"/>
      <c r="QJ145" s="3"/>
      <c r="QK145" s="3"/>
      <c r="QL145" s="3"/>
      <c r="QM145" s="3"/>
      <c r="QN145" s="3"/>
      <c r="QO145" s="3"/>
      <c r="QP145" s="3"/>
      <c r="QQ145" s="3"/>
      <c r="QR145" s="3"/>
      <c r="QS145" s="3"/>
      <c r="QT145" s="3"/>
      <c r="QU145" s="3"/>
      <c r="QV145" s="3"/>
      <c r="QW145" s="3"/>
      <c r="QX145" s="3"/>
      <c r="QY145" s="3"/>
      <c r="QZ145" s="3"/>
      <c r="RA145" s="3"/>
      <c r="RB145" s="3"/>
      <c r="RC145" s="3"/>
      <c r="RD145" s="3"/>
      <c r="RE145" s="3"/>
      <c r="RF145" s="3"/>
      <c r="RG145" s="3"/>
      <c r="RH145" s="3"/>
      <c r="RI145" s="3"/>
      <c r="RJ145" s="3"/>
      <c r="RK145" s="3"/>
      <c r="RL145" s="3"/>
      <c r="RM145" s="3"/>
      <c r="RN145" s="3"/>
      <c r="RO145" s="3"/>
      <c r="RP145" s="3"/>
      <c r="RQ145" s="3"/>
      <c r="RR145" s="3"/>
      <c r="RS145" s="3"/>
      <c r="RT145" s="3"/>
      <c r="RU145" s="3"/>
      <c r="RV145" s="3"/>
      <c r="RW145" s="3"/>
      <c r="RX145" s="3"/>
      <c r="RY145" s="3"/>
      <c r="RZ145" s="3"/>
      <c r="SA145" s="3"/>
      <c r="SB145" s="3"/>
      <c r="SC145" s="3"/>
      <c r="SD145" s="3"/>
      <c r="SE145" s="3"/>
      <c r="SF145" s="3"/>
      <c r="SG145" s="3"/>
      <c r="SH145" s="3"/>
      <c r="SI145" s="3"/>
      <c r="SJ145" s="3"/>
      <c r="SK145" s="3"/>
      <c r="SL145" s="3"/>
      <c r="SM145" s="3"/>
      <c r="SN145" s="3"/>
      <c r="SO145" s="3"/>
      <c r="SP145" s="3"/>
      <c r="SQ145" s="3"/>
      <c r="SR145" s="3"/>
      <c r="SS145" s="3"/>
      <c r="ST145" s="3"/>
      <c r="SU145" s="3"/>
      <c r="SV145" s="3"/>
      <c r="SW145" s="3"/>
      <c r="SX145" s="3"/>
      <c r="SY145" s="3"/>
      <c r="SZ145" s="3"/>
      <c r="TA145" s="3"/>
      <c r="TB145" s="3"/>
      <c r="TC145" s="3"/>
      <c r="TD145" s="3"/>
      <c r="TE145" s="3"/>
      <c r="TF145" s="3"/>
      <c r="TG145" s="3"/>
      <c r="TH145" s="3"/>
      <c r="TI145" s="3"/>
      <c r="TJ145" s="3"/>
      <c r="TK145" s="3"/>
      <c r="TL145" s="3"/>
      <c r="TM145" s="3"/>
      <c r="TN145" s="3"/>
      <c r="TO145" s="3"/>
      <c r="TP145" s="3"/>
      <c r="TQ145" s="3"/>
      <c r="TR145" s="3"/>
      <c r="TS145" s="3"/>
      <c r="TT145" s="3"/>
      <c r="TU145" s="3"/>
      <c r="TV145" s="3"/>
      <c r="TW145" s="3"/>
      <c r="TX145" s="3"/>
      <c r="TY145" s="3"/>
      <c r="TZ145" s="3"/>
      <c r="UA145" s="3"/>
      <c r="UB145" s="3"/>
      <c r="UC145" s="3"/>
      <c r="UD145" s="3"/>
      <c r="UE145" s="3"/>
      <c r="UF145" s="3"/>
      <c r="UG145" s="3"/>
      <c r="UH145" s="3"/>
      <c r="UI145" s="3"/>
      <c r="UJ145" s="3"/>
      <c r="UK145" s="3"/>
      <c r="UL145" s="3"/>
      <c r="UM145" s="3"/>
      <c r="UN145" s="3"/>
      <c r="UO145" s="3"/>
      <c r="UP145" s="3"/>
      <c r="UQ145" s="3"/>
      <c r="UR145" s="3"/>
      <c r="US145" s="3"/>
      <c r="UT145" s="3"/>
      <c r="UU145" s="3"/>
      <c r="UV145" s="3"/>
      <c r="UW145" s="3"/>
      <c r="UX145" s="3"/>
      <c r="UY145" s="3"/>
      <c r="UZ145" s="3"/>
      <c r="VA145" s="3"/>
      <c r="VB145" s="3"/>
      <c r="VC145" s="3"/>
      <c r="VD145" s="3"/>
      <c r="VE145" s="3"/>
      <c r="VF145" s="3"/>
      <c r="VG145" s="3"/>
      <c r="VH145" s="3"/>
      <c r="VI145" s="3"/>
      <c r="VJ145" s="3"/>
      <c r="VK145" s="3"/>
      <c r="VL145" s="3"/>
      <c r="VM145" s="3"/>
      <c r="VN145" s="3"/>
      <c r="VO145" s="3"/>
      <c r="VP145" s="3"/>
      <c r="VQ145" s="3"/>
      <c r="VR145" s="3"/>
      <c r="VS145" s="3"/>
      <c r="VT145" s="3"/>
      <c r="VU145" s="3"/>
      <c r="VV145" s="3"/>
      <c r="VW145" s="3"/>
      <c r="VX145" s="3"/>
      <c r="VY145" s="3"/>
      <c r="VZ145" s="3"/>
      <c r="WA145" s="3"/>
      <c r="WB145" s="3"/>
      <c r="WC145" s="3"/>
      <c r="WD145" s="3"/>
      <c r="WE145" s="3"/>
      <c r="WF145" s="3"/>
      <c r="WG145" s="3"/>
      <c r="WH145" s="3"/>
      <c r="WI145" s="3"/>
      <c r="WJ145" s="3"/>
      <c r="WK145" s="3"/>
      <c r="WL145" s="3"/>
      <c r="WM145" s="3"/>
      <c r="WN145" s="3"/>
      <c r="WO145" s="3"/>
      <c r="WP145" s="3"/>
      <c r="WQ145" s="3"/>
      <c r="WR145" s="3"/>
      <c r="WS145" s="3"/>
      <c r="WT145" s="3"/>
      <c r="WU145" s="3"/>
      <c r="WV145" s="3"/>
      <c r="WW145" s="3"/>
      <c r="WX145" s="3"/>
      <c r="WY145" s="3"/>
      <c r="WZ145" s="3"/>
      <c r="XA145" s="3"/>
      <c r="XB145" s="3"/>
      <c r="XC145" s="3"/>
      <c r="XD145" s="3"/>
      <c r="XE145" s="3"/>
      <c r="XF145" s="3"/>
      <c r="XG145" s="3"/>
      <c r="XH145" s="3"/>
      <c r="XI145" s="3"/>
      <c r="XJ145" s="3"/>
      <c r="XK145" s="3"/>
      <c r="XL145" s="3"/>
      <c r="XM145" s="3"/>
      <c r="XN145" s="3"/>
      <c r="XO145" s="3"/>
      <c r="XP145" s="3"/>
      <c r="XQ145" s="3"/>
      <c r="XR145" s="3"/>
      <c r="XS145" s="3"/>
      <c r="XT145" s="3"/>
      <c r="XU145" s="3"/>
      <c r="XV145" s="3"/>
      <c r="XW145" s="3"/>
      <c r="XX145" s="3"/>
      <c r="XY145" s="3"/>
      <c r="XZ145" s="3"/>
      <c r="YA145" s="3"/>
      <c r="YB145" s="3"/>
      <c r="YC145" s="3"/>
      <c r="YD145" s="3"/>
      <c r="YE145" s="3"/>
      <c r="YF145" s="3"/>
      <c r="YG145" s="3"/>
      <c r="YH145" s="3"/>
      <c r="YI145" s="3"/>
      <c r="YJ145" s="3"/>
      <c r="YK145" s="3"/>
      <c r="YL145" s="3"/>
      <c r="YM145" s="3"/>
      <c r="YN145" s="3"/>
      <c r="YO145" s="3"/>
      <c r="YP145" s="3"/>
      <c r="YQ145" s="3"/>
      <c r="YR145" s="3"/>
      <c r="YS145" s="3"/>
      <c r="YT145" s="3"/>
      <c r="YU145" s="3"/>
      <c r="YV145" s="3"/>
      <c r="YW145" s="3"/>
      <c r="YX145" s="3"/>
      <c r="YY145" s="3"/>
      <c r="YZ145" s="3"/>
      <c r="ZA145" s="3"/>
      <c r="ZB145" s="3"/>
      <c r="ZC145" s="3"/>
      <c r="ZD145" s="3"/>
      <c r="ZE145" s="3"/>
      <c r="ZF145" s="3"/>
      <c r="ZG145" s="3"/>
      <c r="ZH145" s="3"/>
      <c r="ZI145" s="3"/>
      <c r="ZJ145" s="3"/>
      <c r="ZK145" s="3"/>
      <c r="ZL145" s="3"/>
      <c r="ZM145" s="3"/>
      <c r="ZN145" s="3"/>
      <c r="ZO145" s="3"/>
      <c r="ZP145" s="3"/>
      <c r="ZQ145" s="3"/>
      <c r="ZR145" s="3"/>
      <c r="ZS145" s="3"/>
      <c r="ZT145" s="3"/>
      <c r="ZU145" s="3"/>
      <c r="ZV145" s="3"/>
      <c r="ZW145" s="3"/>
      <c r="ZX145" s="3"/>
      <c r="ZY145" s="3"/>
      <c r="ZZ145" s="3"/>
      <c r="AAA145" s="3"/>
      <c r="AAB145" s="3"/>
      <c r="AAC145" s="3"/>
      <c r="AAD145" s="3"/>
      <c r="AAE145" s="3"/>
      <c r="AAF145" s="3"/>
      <c r="AAG145" s="3"/>
      <c r="AAH145" s="3"/>
      <c r="AAI145" s="3"/>
      <c r="AAJ145" s="3"/>
      <c r="AAK145" s="3"/>
      <c r="AAL145" s="3"/>
      <c r="AAM145" s="3"/>
      <c r="AAN145" s="3"/>
      <c r="AAO145" s="3"/>
      <c r="AAP145" s="3"/>
      <c r="AAQ145" s="3"/>
      <c r="AAR145" s="3"/>
      <c r="AAS145" s="3"/>
      <c r="AAT145" s="3"/>
      <c r="AAU145" s="3"/>
      <c r="AAV145" s="3"/>
      <c r="AAW145" s="3"/>
      <c r="AAX145" s="3"/>
      <c r="AAY145" s="3"/>
      <c r="AAZ145" s="3"/>
      <c r="ABA145" s="3"/>
      <c r="ABB145" s="3"/>
      <c r="ABC145" s="3"/>
      <c r="ABD145" s="3"/>
      <c r="ABE145" s="3"/>
      <c r="ABF145" s="3"/>
      <c r="ABG145" s="3"/>
      <c r="ABH145" s="3"/>
      <c r="ABI145" s="3"/>
      <c r="ABJ145" s="3"/>
      <c r="ABK145" s="3"/>
      <c r="ABL145" s="3"/>
      <c r="ABM145" s="3"/>
      <c r="ABN145" s="3"/>
      <c r="ABO145" s="3"/>
      <c r="ABP145" s="3"/>
      <c r="ABQ145" s="3"/>
      <c r="ABR145" s="3"/>
      <c r="ABS145" s="3"/>
      <c r="ABT145" s="3"/>
      <c r="ABU145" s="3"/>
      <c r="ABV145" s="3"/>
      <c r="ABW145" s="3"/>
      <c r="ABX145" s="3"/>
      <c r="ABY145" s="3"/>
      <c r="ABZ145" s="3"/>
      <c r="ACA145" s="3"/>
      <c r="ACB145" s="3"/>
      <c r="ACC145" s="3"/>
      <c r="ACD145" s="3"/>
      <c r="ACE145" s="3"/>
      <c r="ACF145" s="3"/>
      <c r="ACG145" s="3"/>
      <c r="ACH145" s="3"/>
      <c r="ACI145" s="3"/>
      <c r="ACJ145" s="3"/>
      <c r="ACK145" s="3"/>
      <c r="ACL145" s="3"/>
      <c r="ACM145" s="3"/>
      <c r="ACN145" s="3"/>
      <c r="ACO145" s="3"/>
      <c r="ACP145" s="3"/>
      <c r="ACQ145" s="3"/>
      <c r="ACR145" s="3"/>
      <c r="ACS145" s="3"/>
      <c r="ACT145" s="3"/>
      <c r="ACU145" s="3"/>
      <c r="ACV145" s="3"/>
      <c r="ACW145" s="3"/>
      <c r="ACX145" s="3"/>
      <c r="ACY145" s="3"/>
      <c r="ACZ145" s="3"/>
      <c r="ADA145" s="3"/>
      <c r="ADB145" s="3"/>
      <c r="ADC145" s="3"/>
      <c r="ADD145" s="3"/>
      <c r="ADE145" s="3"/>
      <c r="ADF145" s="3"/>
      <c r="ADG145" s="3"/>
      <c r="ADH145" s="3"/>
      <c r="ADI145" s="3"/>
      <c r="ADJ145" s="3"/>
      <c r="ADK145" s="3"/>
      <c r="ADL145" s="3"/>
      <c r="ADM145" s="3"/>
      <c r="ADN145" s="3"/>
      <c r="ADO145" s="3"/>
      <c r="ADP145" s="3"/>
      <c r="ADQ145" s="3"/>
      <c r="ADR145" s="3"/>
      <c r="ADS145" s="3"/>
      <c r="ADT145" s="3"/>
      <c r="ADU145" s="3"/>
      <c r="ADV145" s="3"/>
      <c r="ADW145" s="3"/>
      <c r="ADX145" s="3"/>
      <c r="ADY145" s="3"/>
      <c r="ADZ145" s="3"/>
      <c r="AEA145" s="3"/>
      <c r="AEB145" s="3"/>
      <c r="AEC145" s="3"/>
      <c r="AED145" s="3"/>
      <c r="AEE145" s="3"/>
      <c r="AEF145" s="3"/>
      <c r="AEG145" s="3"/>
      <c r="AEH145" s="3"/>
      <c r="AEI145" s="3"/>
      <c r="AEJ145" s="3"/>
      <c r="AEK145" s="3"/>
      <c r="AEL145" s="3"/>
      <c r="AEM145" s="3"/>
      <c r="AEN145" s="3"/>
      <c r="AEO145" s="3"/>
      <c r="AEP145" s="3"/>
      <c r="AEQ145" s="3"/>
      <c r="AER145" s="3"/>
      <c r="AES145" s="3"/>
      <c r="AET145" s="3"/>
      <c r="AEU145" s="3"/>
      <c r="AEV145" s="3"/>
      <c r="AEW145" s="3"/>
      <c r="AEX145" s="3"/>
      <c r="AEY145" s="3"/>
      <c r="AEZ145" s="3"/>
      <c r="AFA145" s="3"/>
      <c r="AFB145" s="3"/>
      <c r="AFC145" s="3"/>
      <c r="AFD145" s="3"/>
      <c r="AFE145" s="3"/>
      <c r="AFF145" s="3"/>
      <c r="AFG145" s="3"/>
      <c r="AFH145" s="3"/>
      <c r="AFI145" s="3"/>
      <c r="AFJ145" s="3"/>
      <c r="AFK145" s="3"/>
      <c r="AFL145" s="3"/>
      <c r="AFM145" s="3"/>
      <c r="AFN145" s="3"/>
      <c r="AFO145" s="3"/>
      <c r="AFP145" s="3"/>
      <c r="AFQ145" s="3"/>
      <c r="AFR145" s="3"/>
      <c r="AFS145" s="3"/>
      <c r="AFT145" s="3"/>
      <c r="AFU145" s="3"/>
      <c r="AFV145" s="3"/>
      <c r="AFW145" s="3"/>
      <c r="AFX145" s="3"/>
      <c r="AFY145" s="3"/>
      <c r="AFZ145" s="3"/>
      <c r="AGA145" s="3"/>
      <c r="AGB145" s="3"/>
      <c r="AGC145" s="3"/>
      <c r="AGD145" s="3"/>
      <c r="AGE145" s="3"/>
      <c r="AGF145" s="3"/>
      <c r="AGG145" s="3"/>
      <c r="AGH145" s="3"/>
      <c r="AGI145" s="3"/>
      <c r="AGJ145" s="3"/>
      <c r="AGK145" s="3"/>
      <c r="AGL145" s="3"/>
      <c r="AGM145" s="3"/>
      <c r="AGN145" s="3"/>
      <c r="AGO145" s="3"/>
      <c r="AGP145" s="3"/>
      <c r="AGQ145" s="3"/>
      <c r="AGR145" s="3"/>
      <c r="AGS145" s="3"/>
      <c r="AGT145" s="3"/>
      <c r="AGU145" s="3"/>
      <c r="AGV145" s="3"/>
      <c r="AGW145" s="3"/>
      <c r="AGX145" s="3"/>
      <c r="AGY145" s="3"/>
      <c r="AGZ145" s="3"/>
      <c r="AHA145" s="3"/>
      <c r="AHB145" s="3"/>
      <c r="AHC145" s="3"/>
      <c r="AHD145" s="3"/>
      <c r="AHE145" s="3"/>
      <c r="AHF145" s="3"/>
      <c r="AHG145" s="3"/>
      <c r="AHH145" s="3"/>
      <c r="AHI145" s="3"/>
      <c r="AHJ145" s="3"/>
      <c r="AHK145" s="3"/>
      <c r="AHL145" s="3"/>
      <c r="AHM145" s="3"/>
      <c r="AHN145" s="3"/>
      <c r="AHO145" s="3"/>
      <c r="AHP145" s="3"/>
      <c r="AHQ145" s="3"/>
      <c r="AHR145" s="3"/>
      <c r="AHS145" s="3"/>
      <c r="AHT145" s="3"/>
      <c r="AHU145" s="3"/>
      <c r="AHV145" s="3"/>
      <c r="AHW145" s="3"/>
      <c r="AHX145" s="3"/>
      <c r="AHY145" s="3"/>
      <c r="AHZ145" s="3"/>
      <c r="AIA145" s="3"/>
      <c r="AIB145" s="3"/>
      <c r="AIC145" s="3"/>
      <c r="AID145" s="3"/>
      <c r="AIE145" s="3"/>
      <c r="AIF145" s="3"/>
      <c r="AIG145" s="3"/>
      <c r="AIH145" s="3"/>
      <c r="AII145" s="3"/>
      <c r="AIJ145" s="3"/>
      <c r="AIK145" s="3"/>
      <c r="AIL145" s="3"/>
      <c r="AIM145" s="3"/>
      <c r="AIN145" s="3"/>
      <c r="AIO145" s="3"/>
      <c r="AIP145" s="3"/>
      <c r="AIQ145" s="3"/>
      <c r="AIR145" s="3"/>
      <c r="AIS145" s="3"/>
      <c r="AIT145" s="3"/>
      <c r="AIU145" s="3"/>
      <c r="AIV145" s="3"/>
      <c r="AIW145" s="3"/>
      <c r="AIX145" s="3"/>
      <c r="AIY145" s="3"/>
      <c r="AIZ145" s="3"/>
      <c r="AJA145" s="3"/>
      <c r="AJB145" s="3"/>
      <c r="AJC145" s="3"/>
      <c r="AJD145" s="3"/>
      <c r="AJE145" s="3"/>
      <c r="AJF145" s="3"/>
      <c r="AJG145" s="3"/>
      <c r="AJH145" s="3"/>
      <c r="AJI145" s="3"/>
      <c r="AJJ145" s="3"/>
      <c r="AJK145" s="3"/>
      <c r="AJL145" s="3"/>
      <c r="AJM145" s="3"/>
      <c r="AJN145" s="3"/>
      <c r="AJO145" s="3"/>
      <c r="AJP145" s="3"/>
      <c r="AJQ145" s="3"/>
      <c r="AJR145" s="3"/>
      <c r="AJS145" s="3"/>
      <c r="AJT145" s="3"/>
      <c r="AJU145" s="3"/>
      <c r="AJV145" s="3"/>
      <c r="AJW145" s="3"/>
      <c r="AJX145" s="3"/>
      <c r="AJY145" s="3"/>
      <c r="AJZ145" s="3"/>
      <c r="AKA145" s="3"/>
      <c r="AKB145" s="3"/>
      <c r="AKC145" s="3"/>
      <c r="AKD145" s="3"/>
      <c r="AKE145" s="3"/>
      <c r="AKF145" s="3"/>
      <c r="AKG145" s="3"/>
      <c r="AKH145" s="3"/>
      <c r="AKI145" s="3"/>
      <c r="AKJ145" s="3"/>
      <c r="AKK145" s="3"/>
      <c r="AKL145" s="3"/>
      <c r="AKM145" s="3"/>
      <c r="AKN145" s="3"/>
      <c r="AKO145" s="3"/>
      <c r="AKP145" s="3"/>
      <c r="AKQ145" s="3"/>
      <c r="AKR145" s="3"/>
      <c r="AKS145" s="3"/>
      <c r="AKT145" s="3"/>
      <c r="AKU145" s="3"/>
      <c r="AKV145" s="3"/>
      <c r="AKW145" s="3"/>
      <c r="AKX145" s="3"/>
      <c r="AKY145" s="3"/>
      <c r="AKZ145" s="3"/>
      <c r="ALA145" s="3"/>
      <c r="ALB145" s="3"/>
      <c r="ALC145" s="3"/>
      <c r="ALD145" s="3"/>
      <c r="ALE145" s="3"/>
      <c r="ALF145" s="3"/>
      <c r="ALG145" s="3"/>
      <c r="ALH145" s="3"/>
      <c r="ALI145" s="3"/>
      <c r="ALJ145" s="3"/>
      <c r="ALK145" s="3"/>
      <c r="ALL145" s="3"/>
      <c r="ALM145" s="3"/>
      <c r="ALN145" s="3"/>
      <c r="ALO145" s="3"/>
      <c r="ALP145" s="3"/>
      <c r="ALQ145" s="3"/>
      <c r="ALR145" s="3"/>
      <c r="ALS145" s="3"/>
      <c r="ALT145" s="3"/>
      <c r="ALU145" s="3"/>
      <c r="ALV145" s="3"/>
      <c r="ALW145" s="3"/>
      <c r="ALX145" s="3"/>
      <c r="ALY145" s="3"/>
      <c r="ALZ145" s="3"/>
      <c r="AMA145" s="3"/>
      <c r="AMB145" s="3"/>
      <c r="AMC145" s="3"/>
      <c r="AMD145" s="3"/>
      <c r="AME145" s="3"/>
      <c r="AMF145" s="3"/>
      <c r="AMG145" s="3"/>
      <c r="AMH145" s="3"/>
      <c r="AMI145" s="3"/>
      <c r="AMJ145" s="3"/>
      <c r="AMK145" s="3"/>
      <c r="AML145" s="3"/>
      <c r="AMM145" s="3"/>
      <c r="AMN145" s="3"/>
      <c r="AMO145" s="3"/>
      <c r="AMP145" s="3"/>
      <c r="AMQ145" s="3"/>
      <c r="AMR145" s="3"/>
      <c r="AMS145" s="3"/>
      <c r="AMT145" s="3"/>
      <c r="AMU145" s="3"/>
      <c r="AMV145" s="3"/>
      <c r="AMW145" s="3"/>
      <c r="AMX145" s="3"/>
      <c r="AMY145" s="3"/>
      <c r="AMZ145" s="3"/>
      <c r="ANA145" s="3"/>
      <c r="ANB145" s="3"/>
      <c r="ANC145" s="3"/>
      <c r="AND145" s="3"/>
      <c r="ANE145" s="3"/>
      <c r="ANF145" s="3"/>
      <c r="ANG145" s="3"/>
      <c r="ANH145" s="3"/>
      <c r="ANI145" s="3"/>
      <c r="ANJ145" s="3"/>
      <c r="ANK145" s="3"/>
      <c r="ANL145" s="3"/>
      <c r="ANM145" s="3"/>
      <c r="ANN145" s="3"/>
      <c r="ANO145" s="3"/>
      <c r="ANP145" s="3"/>
      <c r="ANQ145" s="3"/>
      <c r="ANR145" s="3"/>
      <c r="ANS145" s="3"/>
      <c r="ANT145" s="3"/>
      <c r="ANU145" s="3"/>
      <c r="ANV145" s="3"/>
      <c r="ANW145" s="3"/>
      <c r="ANX145" s="3"/>
      <c r="ANY145" s="3"/>
      <c r="ANZ145" s="3"/>
      <c r="AOA145" s="3"/>
      <c r="AOB145" s="3"/>
      <c r="AOC145" s="3"/>
      <c r="AOD145" s="3"/>
      <c r="AOE145" s="3"/>
      <c r="AOF145" s="3"/>
      <c r="AOG145" s="3"/>
      <c r="AOH145" s="3"/>
      <c r="AOI145" s="3"/>
      <c r="AOJ145" s="3"/>
      <c r="AOK145" s="3"/>
      <c r="AOL145" s="3"/>
      <c r="AOM145" s="3"/>
      <c r="AON145" s="3"/>
      <c r="AOO145" s="3"/>
      <c r="AOP145" s="3"/>
      <c r="AOQ145" s="3"/>
      <c r="AOR145" s="3"/>
      <c r="AOS145" s="3"/>
      <c r="AOT145" s="3"/>
      <c r="AOU145" s="3"/>
      <c r="AOV145" s="3"/>
      <c r="AOW145" s="3"/>
      <c r="AOX145" s="3"/>
      <c r="AOY145" s="3"/>
      <c r="AOZ145" s="3"/>
      <c r="APA145" s="3"/>
      <c r="APB145" s="3"/>
      <c r="APC145" s="3"/>
      <c r="APD145" s="3"/>
      <c r="APE145" s="3"/>
      <c r="APF145" s="3"/>
      <c r="APG145" s="3"/>
      <c r="APH145" s="3"/>
      <c r="API145" s="3"/>
      <c r="APJ145" s="3"/>
      <c r="APK145" s="3"/>
      <c r="APL145" s="3"/>
      <c r="APM145" s="3"/>
      <c r="APN145" s="3"/>
      <c r="APO145" s="3"/>
      <c r="APP145" s="3"/>
      <c r="APQ145" s="3"/>
      <c r="APR145" s="3"/>
      <c r="APS145" s="3"/>
      <c r="APT145" s="3"/>
      <c r="APU145" s="3"/>
      <c r="APV145" s="3"/>
      <c r="APW145" s="3"/>
      <c r="APX145" s="3"/>
      <c r="APY145" s="3"/>
      <c r="APZ145" s="3"/>
      <c r="AQA145" s="3"/>
      <c r="AQB145" s="3"/>
      <c r="AQC145" s="3"/>
      <c r="AQD145" s="3"/>
      <c r="AQE145" s="3"/>
      <c r="AQF145" s="3"/>
      <c r="AQG145" s="3"/>
      <c r="AQH145" s="3"/>
      <c r="AQI145" s="3"/>
      <c r="AQJ145" s="3"/>
      <c r="AQK145" s="3"/>
      <c r="AQL145" s="3"/>
      <c r="AQM145" s="3"/>
      <c r="AQN145" s="3"/>
      <c r="AQO145" s="3"/>
      <c r="AQP145" s="3"/>
      <c r="AQQ145" s="3"/>
      <c r="AQR145" s="3"/>
      <c r="AQS145" s="3"/>
      <c r="AQT145" s="3"/>
      <c r="AQU145" s="3"/>
      <c r="AQV145" s="3"/>
      <c r="AQW145" s="3"/>
      <c r="AQX145" s="3"/>
      <c r="AQY145" s="3"/>
      <c r="AQZ145" s="3"/>
      <c r="ARA145" s="3"/>
      <c r="ARB145" s="3"/>
      <c r="ARC145" s="3"/>
      <c r="ARD145" s="3"/>
      <c r="ARE145" s="3"/>
      <c r="ARF145" s="3"/>
      <c r="ARG145" s="3"/>
      <c r="ARH145" s="3"/>
      <c r="ARI145" s="3"/>
      <c r="ARJ145" s="3"/>
      <c r="ARK145" s="3"/>
      <c r="ARL145" s="3"/>
      <c r="ARM145" s="3"/>
      <c r="ARN145" s="3"/>
      <c r="ARO145" s="3"/>
      <c r="ARP145" s="3"/>
      <c r="ARQ145" s="3"/>
      <c r="ARR145" s="3"/>
      <c r="ARS145" s="3"/>
      <c r="ART145" s="3"/>
      <c r="ARU145" s="3"/>
      <c r="ARV145" s="3"/>
      <c r="ARW145" s="3"/>
      <c r="ARX145" s="3"/>
      <c r="ARY145" s="3"/>
      <c r="ARZ145" s="3"/>
      <c r="ASA145" s="3"/>
      <c r="ASB145" s="3"/>
      <c r="ASC145" s="3"/>
      <c r="ASD145" s="3"/>
      <c r="ASE145" s="3"/>
      <c r="ASF145" s="3"/>
      <c r="ASG145" s="3"/>
      <c r="ASH145" s="3"/>
      <c r="ASI145" s="3"/>
      <c r="ASJ145" s="3"/>
      <c r="ASK145" s="3"/>
      <c r="ASL145" s="3"/>
      <c r="ASM145" s="3"/>
      <c r="ASN145" s="3"/>
      <c r="ASO145" s="3"/>
      <c r="ASP145" s="3"/>
      <c r="ASQ145" s="3"/>
      <c r="ASR145" s="3"/>
      <c r="ASS145" s="3"/>
      <c r="AST145" s="3"/>
      <c r="ASU145" s="3"/>
      <c r="ASV145" s="3"/>
      <c r="ASW145" s="3"/>
      <c r="ASX145" s="3"/>
      <c r="ASY145" s="3"/>
      <c r="ASZ145" s="3"/>
      <c r="ATA145" s="3"/>
      <c r="ATB145" s="3"/>
      <c r="ATC145" s="3"/>
      <c r="ATD145" s="3"/>
      <c r="ATE145" s="3"/>
      <c r="ATF145" s="3"/>
      <c r="ATG145" s="3"/>
      <c r="ATH145" s="3"/>
      <c r="ATI145" s="3"/>
      <c r="ATJ145" s="3"/>
      <c r="ATK145" s="3"/>
      <c r="ATL145" s="3"/>
      <c r="ATM145" s="3"/>
      <c r="ATN145" s="3"/>
      <c r="ATO145" s="3"/>
      <c r="ATP145" s="3"/>
      <c r="ATQ145" s="3"/>
      <c r="ATR145" s="3"/>
      <c r="ATS145" s="3"/>
      <c r="ATT145" s="3"/>
      <c r="ATU145" s="3"/>
      <c r="ATV145" s="3"/>
      <c r="ATW145" s="3"/>
      <c r="ATX145" s="3"/>
      <c r="ATY145" s="3"/>
      <c r="ATZ145" s="3"/>
      <c r="AUA145" s="3"/>
      <c r="AUB145" s="3"/>
      <c r="AUC145" s="3"/>
      <c r="AUD145" s="3"/>
      <c r="AUE145" s="3"/>
      <c r="AUF145" s="3"/>
      <c r="AUG145" s="3"/>
      <c r="AUH145" s="3"/>
      <c r="AUI145" s="3"/>
      <c r="AUJ145" s="3"/>
      <c r="AUK145" s="3"/>
      <c r="AUL145" s="3"/>
      <c r="AUM145" s="3"/>
      <c r="AUN145" s="3"/>
      <c r="AUO145" s="3"/>
      <c r="AUP145" s="3"/>
      <c r="AUQ145" s="3"/>
      <c r="AUR145" s="3"/>
      <c r="AUS145" s="3"/>
      <c r="AUT145" s="3"/>
      <c r="AUU145" s="3"/>
      <c r="AUV145" s="3"/>
      <c r="AUW145" s="3"/>
      <c r="AUX145" s="3"/>
      <c r="AUY145" s="3"/>
      <c r="AUZ145" s="3"/>
      <c r="AVA145" s="3"/>
      <c r="AVB145" s="3"/>
      <c r="AVC145" s="3"/>
      <c r="AVD145" s="3"/>
      <c r="AVE145" s="3"/>
      <c r="AVF145" s="3"/>
      <c r="AVG145" s="3"/>
      <c r="AVH145" s="3"/>
      <c r="AVI145" s="3"/>
      <c r="AVJ145" s="3"/>
      <c r="AVK145" s="3"/>
      <c r="AVL145" s="3"/>
      <c r="AVM145" s="3"/>
      <c r="AVN145" s="3"/>
      <c r="AVO145" s="3"/>
      <c r="AVP145" s="3"/>
      <c r="AVQ145" s="3"/>
      <c r="AVR145" s="3"/>
      <c r="AVS145" s="3"/>
      <c r="AVT145" s="3"/>
      <c r="AVU145" s="3"/>
      <c r="AVV145" s="3"/>
      <c r="AVW145" s="3"/>
      <c r="AVX145" s="3"/>
      <c r="AVY145" s="3"/>
      <c r="AVZ145" s="3"/>
      <c r="AWA145" s="3"/>
      <c r="AWB145" s="3"/>
      <c r="AWC145" s="3"/>
      <c r="AWD145" s="3"/>
      <c r="AWE145" s="3"/>
      <c r="AWF145" s="3"/>
      <c r="AWG145" s="3"/>
      <c r="AWH145" s="3"/>
      <c r="AWI145" s="3"/>
      <c r="AWJ145" s="3"/>
      <c r="AWK145" s="3"/>
      <c r="AWL145" s="3"/>
      <c r="AWM145" s="3"/>
      <c r="AWN145" s="3"/>
      <c r="AWO145" s="3"/>
      <c r="AWP145" s="3"/>
      <c r="AWQ145" s="3"/>
      <c r="AWR145" s="3"/>
      <c r="AWS145" s="3"/>
      <c r="AWT145" s="3"/>
      <c r="AWU145" s="3"/>
      <c r="AWV145" s="3"/>
      <c r="AWW145" s="3"/>
      <c r="AWX145" s="3"/>
      <c r="AWY145" s="3"/>
      <c r="AWZ145" s="3"/>
      <c r="AXA145" s="3"/>
      <c r="AXB145" s="3"/>
      <c r="AXC145" s="3"/>
      <c r="AXD145" s="3"/>
      <c r="AXE145" s="3"/>
      <c r="AXF145" s="3"/>
      <c r="AXG145" s="3"/>
      <c r="AXH145" s="3"/>
      <c r="AXI145" s="3"/>
      <c r="AXJ145" s="3"/>
      <c r="AXK145" s="3"/>
      <c r="AXL145" s="3"/>
      <c r="AXM145" s="3"/>
      <c r="AXN145" s="3"/>
      <c r="AXO145" s="3"/>
      <c r="AXP145" s="3"/>
      <c r="AXQ145" s="3"/>
      <c r="AXR145" s="3"/>
      <c r="AXS145" s="3"/>
      <c r="AXT145" s="3"/>
      <c r="AXU145" s="3"/>
      <c r="AXV145" s="3"/>
      <c r="AXW145" s="3"/>
      <c r="AXX145" s="3"/>
      <c r="AXY145" s="3"/>
      <c r="AXZ145" s="3"/>
      <c r="AYA145" s="3"/>
      <c r="AYB145" s="3"/>
      <c r="AYC145" s="3"/>
      <c r="AYD145" s="3"/>
      <c r="AYE145" s="3"/>
      <c r="AYF145" s="3"/>
      <c r="AYG145" s="3"/>
      <c r="AYH145" s="3"/>
      <c r="AYI145" s="3"/>
      <c r="AYJ145" s="3"/>
      <c r="AYK145" s="3"/>
      <c r="AYL145" s="3"/>
      <c r="AYM145" s="3"/>
      <c r="AYN145" s="3"/>
      <c r="AYO145" s="3"/>
      <c r="AYP145" s="3"/>
      <c r="AYQ145" s="3"/>
      <c r="AYR145" s="3"/>
      <c r="AYS145" s="3"/>
      <c r="AYT145" s="3"/>
      <c r="AYU145" s="3"/>
      <c r="AYV145" s="3"/>
      <c r="AYW145" s="3"/>
      <c r="AYX145" s="3"/>
      <c r="AYY145" s="3"/>
      <c r="AYZ145" s="3"/>
      <c r="AZA145" s="3"/>
      <c r="AZB145" s="3"/>
      <c r="AZC145" s="3"/>
      <c r="AZD145" s="3"/>
      <c r="AZE145" s="3"/>
      <c r="AZF145" s="3"/>
      <c r="AZG145" s="3"/>
      <c r="AZH145" s="3"/>
      <c r="AZI145" s="3"/>
      <c r="AZJ145" s="3"/>
      <c r="AZK145" s="3"/>
      <c r="AZL145" s="3"/>
      <c r="AZM145" s="3"/>
      <c r="AZN145" s="3"/>
      <c r="AZO145" s="3"/>
      <c r="AZP145" s="3"/>
      <c r="AZQ145" s="3"/>
      <c r="AZR145" s="3"/>
      <c r="AZS145" s="3"/>
      <c r="AZT145" s="3"/>
      <c r="AZU145" s="3"/>
      <c r="AZV145" s="3"/>
      <c r="AZW145" s="3"/>
      <c r="AZX145" s="3"/>
      <c r="AZY145" s="3"/>
      <c r="AZZ145" s="3"/>
      <c r="BAA145" s="3"/>
      <c r="BAB145" s="3"/>
      <c r="BAC145" s="3"/>
      <c r="BAD145" s="3"/>
      <c r="BAE145" s="3"/>
      <c r="BAF145" s="3"/>
      <c r="BAG145" s="3"/>
      <c r="BAH145" s="3"/>
      <c r="BAI145" s="3"/>
      <c r="BAJ145" s="3"/>
      <c r="BAK145" s="3"/>
      <c r="BAL145" s="3"/>
      <c r="BAM145" s="3"/>
      <c r="BAN145" s="3"/>
      <c r="BAO145" s="3"/>
      <c r="BAP145" s="3"/>
      <c r="BAQ145" s="3"/>
      <c r="BAR145" s="3"/>
      <c r="BAS145" s="3"/>
      <c r="BAT145" s="3"/>
      <c r="BAU145" s="3"/>
      <c r="BAV145" s="3"/>
      <c r="BAW145" s="3"/>
      <c r="BAX145" s="3"/>
      <c r="BAY145" s="3"/>
      <c r="BAZ145" s="3"/>
      <c r="BBA145" s="3"/>
      <c r="BBB145" s="3"/>
      <c r="BBC145" s="3"/>
      <c r="BBD145" s="3"/>
      <c r="BBE145" s="3"/>
      <c r="BBF145" s="3"/>
      <c r="BBG145" s="3"/>
      <c r="BBH145" s="3"/>
      <c r="BBI145" s="3"/>
      <c r="BBJ145" s="3"/>
      <c r="BBK145" s="3"/>
      <c r="BBL145" s="3"/>
      <c r="BBM145" s="3"/>
      <c r="BBN145" s="3"/>
      <c r="BBO145" s="3"/>
      <c r="BBP145" s="3"/>
      <c r="BBQ145" s="3"/>
      <c r="BBR145" s="3"/>
      <c r="BBS145" s="3"/>
      <c r="BBT145" s="3"/>
      <c r="BBU145" s="3"/>
      <c r="BBV145" s="3"/>
      <c r="BBW145" s="3"/>
      <c r="BBX145" s="3"/>
      <c r="BBY145" s="3"/>
      <c r="BBZ145" s="3"/>
      <c r="BCA145" s="3"/>
      <c r="BCB145" s="3"/>
      <c r="BCC145" s="3"/>
      <c r="BCD145" s="3"/>
      <c r="BCE145" s="3"/>
      <c r="BCF145" s="3"/>
      <c r="BCG145" s="3"/>
      <c r="BCH145" s="3"/>
      <c r="BCI145" s="3"/>
      <c r="BCJ145" s="3"/>
      <c r="BCK145" s="3"/>
      <c r="BCL145" s="3"/>
      <c r="BCM145" s="3"/>
      <c r="BCN145" s="3"/>
      <c r="BCO145" s="3"/>
      <c r="BCP145" s="3"/>
      <c r="BCQ145" s="3"/>
      <c r="BCR145" s="3"/>
      <c r="BCS145" s="3"/>
      <c r="BCT145" s="3"/>
      <c r="BCU145" s="3"/>
      <c r="BCV145" s="3"/>
      <c r="BCW145" s="3"/>
      <c r="BCX145" s="3"/>
      <c r="BCY145" s="3"/>
      <c r="BCZ145" s="3"/>
      <c r="BDA145" s="3"/>
      <c r="BDB145" s="3"/>
      <c r="BDC145" s="3"/>
      <c r="BDD145" s="3"/>
      <c r="BDE145" s="3"/>
      <c r="BDF145" s="3"/>
      <c r="BDG145" s="3"/>
      <c r="BDH145" s="3"/>
      <c r="BDI145" s="3"/>
      <c r="BDJ145" s="3"/>
      <c r="BDK145" s="3"/>
      <c r="BDL145" s="3"/>
      <c r="BDM145" s="3"/>
      <c r="BDN145" s="3"/>
      <c r="BDO145" s="3"/>
      <c r="BDP145" s="3"/>
      <c r="BDQ145" s="3"/>
      <c r="BDR145" s="3"/>
      <c r="BDS145" s="3"/>
      <c r="BDT145" s="3"/>
      <c r="BDU145" s="3"/>
      <c r="BDV145" s="3"/>
      <c r="BDW145" s="3"/>
      <c r="BDX145" s="3"/>
      <c r="BDY145" s="3"/>
      <c r="BDZ145" s="3"/>
      <c r="BEA145" s="3"/>
      <c r="BEB145" s="3"/>
      <c r="BEC145" s="3"/>
      <c r="BED145" s="3"/>
      <c r="BEE145" s="3"/>
      <c r="BEF145" s="3"/>
      <c r="BEG145" s="3"/>
      <c r="BEH145" s="3"/>
    </row>
    <row r="146" spans="1:1490" s="3" customFormat="1" ht="30" customHeight="1" x14ac:dyDescent="0.35">
      <c r="A146" s="46">
        <v>5</v>
      </c>
      <c r="B146" s="47">
        <v>2</v>
      </c>
      <c r="C146" s="47">
        <v>1</v>
      </c>
      <c r="D146" s="49">
        <v>2</v>
      </c>
      <c r="E146" s="267" t="s">
        <v>17</v>
      </c>
      <c r="F146" s="268"/>
      <c r="G146" s="268"/>
      <c r="H146" s="269"/>
      <c r="I146" s="269"/>
      <c r="J146" s="269"/>
      <c r="K146" s="325"/>
      <c r="L146" s="129">
        <f>L145</f>
        <v>4367.5</v>
      </c>
      <c r="M146" s="129">
        <f>M145</f>
        <v>4967</v>
      </c>
      <c r="N146" s="130">
        <f>N145</f>
        <v>5077</v>
      </c>
    </row>
    <row r="147" spans="1:1490" s="3" customFormat="1" ht="30" customHeight="1" x14ac:dyDescent="0.35">
      <c r="A147" s="46">
        <v>5</v>
      </c>
      <c r="B147" s="131">
        <v>2</v>
      </c>
      <c r="C147" s="132">
        <v>1</v>
      </c>
      <c r="D147" s="314" t="s">
        <v>48</v>
      </c>
      <c r="E147" s="315"/>
      <c r="F147" s="315"/>
      <c r="G147" s="315"/>
      <c r="H147" s="315"/>
      <c r="I147" s="315"/>
      <c r="J147" s="315"/>
      <c r="K147" s="315"/>
      <c r="L147" s="133">
        <f>SUM(L146+L139)</f>
        <v>6876.2</v>
      </c>
      <c r="M147" s="133">
        <f>SUM(M146+M139)</f>
        <v>14594.9</v>
      </c>
      <c r="N147" s="134">
        <f>SUM(N146+N139)</f>
        <v>9659.2999999999993</v>
      </c>
    </row>
    <row r="148" spans="1:1490" s="3" customFormat="1" ht="30" customHeight="1" x14ac:dyDescent="0.35">
      <c r="A148" s="46">
        <v>5</v>
      </c>
      <c r="B148" s="90">
        <v>2</v>
      </c>
      <c r="C148" s="90"/>
      <c r="D148" s="304" t="s">
        <v>49</v>
      </c>
      <c r="E148" s="266"/>
      <c r="F148" s="266"/>
      <c r="G148" s="266"/>
      <c r="H148" s="266"/>
      <c r="I148" s="266"/>
      <c r="J148" s="266"/>
      <c r="K148" s="305"/>
      <c r="L148" s="135">
        <f>SUM(L147)</f>
        <v>6876.2</v>
      </c>
      <c r="M148" s="135">
        <f t="shared" ref="M148:N148" si="26">SUM(M147)</f>
        <v>14594.9</v>
      </c>
      <c r="N148" s="136">
        <f t="shared" si="26"/>
        <v>9659.2999999999993</v>
      </c>
    </row>
    <row r="149" spans="1:1490" s="3" customFormat="1" ht="30" customHeight="1" x14ac:dyDescent="0.35">
      <c r="A149" s="46">
        <v>5</v>
      </c>
      <c r="B149" s="90">
        <v>3</v>
      </c>
      <c r="C149" s="90"/>
      <c r="D149" s="97"/>
      <c r="E149" s="97"/>
      <c r="F149" s="283" t="s">
        <v>146</v>
      </c>
      <c r="G149" s="284"/>
      <c r="H149" s="284"/>
      <c r="I149" s="284"/>
      <c r="J149" s="284"/>
      <c r="K149" s="284"/>
      <c r="L149" s="284"/>
      <c r="M149" s="284"/>
      <c r="N149" s="285"/>
    </row>
    <row r="150" spans="1:1490" s="3" customFormat="1" ht="30" customHeight="1" x14ac:dyDescent="0.35">
      <c r="A150" s="46">
        <v>5</v>
      </c>
      <c r="B150" s="47">
        <v>3</v>
      </c>
      <c r="C150" s="47">
        <v>3</v>
      </c>
      <c r="D150" s="47" t="s">
        <v>9</v>
      </c>
      <c r="E150" s="47" t="s">
        <v>9</v>
      </c>
      <c r="F150" s="306" t="s">
        <v>147</v>
      </c>
      <c r="G150" s="307"/>
      <c r="H150" s="307"/>
      <c r="I150" s="307"/>
      <c r="J150" s="307"/>
      <c r="K150" s="307"/>
      <c r="L150" s="307"/>
      <c r="M150" s="307"/>
      <c r="N150" s="308"/>
    </row>
    <row r="151" spans="1:1490" s="3" customFormat="1" ht="30" customHeight="1" x14ac:dyDescent="0.35">
      <c r="A151" s="46">
        <v>5</v>
      </c>
      <c r="B151" s="47">
        <v>3</v>
      </c>
      <c r="C151" s="47">
        <v>3</v>
      </c>
      <c r="D151" s="48">
        <v>1</v>
      </c>
      <c r="E151" s="48" t="s">
        <v>9</v>
      </c>
      <c r="F151" s="309" t="s">
        <v>148</v>
      </c>
      <c r="G151" s="310"/>
      <c r="H151" s="310"/>
      <c r="I151" s="310"/>
      <c r="J151" s="310"/>
      <c r="K151" s="310"/>
      <c r="L151" s="310"/>
      <c r="M151" s="310"/>
      <c r="N151" s="311"/>
    </row>
    <row r="152" spans="1:1490" s="3" customFormat="1" ht="30" customHeight="1" x14ac:dyDescent="0.35">
      <c r="A152" s="231">
        <v>5</v>
      </c>
      <c r="B152" s="234">
        <v>3</v>
      </c>
      <c r="C152" s="234">
        <v>3</v>
      </c>
      <c r="D152" s="237">
        <v>1</v>
      </c>
      <c r="E152" s="240">
        <v>1</v>
      </c>
      <c r="F152" s="243" t="s">
        <v>149</v>
      </c>
      <c r="G152" s="179"/>
      <c r="H152" s="292" t="s">
        <v>108</v>
      </c>
      <c r="I152" s="290" t="s">
        <v>109</v>
      </c>
      <c r="J152" s="262" t="s">
        <v>11</v>
      </c>
      <c r="K152" s="240" t="s">
        <v>14</v>
      </c>
      <c r="L152" s="280">
        <v>160</v>
      </c>
      <c r="M152" s="280">
        <v>160</v>
      </c>
      <c r="N152" s="281">
        <v>160</v>
      </c>
    </row>
    <row r="153" spans="1:1490" s="3" customFormat="1" ht="30" customHeight="1" x14ac:dyDescent="0.35">
      <c r="A153" s="232"/>
      <c r="B153" s="235"/>
      <c r="C153" s="235"/>
      <c r="D153" s="238"/>
      <c r="E153" s="241"/>
      <c r="F153" s="244"/>
      <c r="G153" s="179"/>
      <c r="H153" s="292"/>
      <c r="I153" s="291"/>
      <c r="J153" s="263"/>
      <c r="K153" s="279"/>
      <c r="L153" s="279"/>
      <c r="M153" s="279"/>
      <c r="N153" s="282"/>
    </row>
    <row r="154" spans="1:1490" s="3" customFormat="1" ht="30" customHeight="1" x14ac:dyDescent="0.35">
      <c r="A154" s="232"/>
      <c r="B154" s="235"/>
      <c r="C154" s="235"/>
      <c r="D154" s="238"/>
      <c r="E154" s="241"/>
      <c r="F154" s="244"/>
      <c r="G154" s="179"/>
      <c r="H154" s="292"/>
      <c r="I154" s="291"/>
      <c r="J154" s="263"/>
      <c r="K154" s="137" t="s">
        <v>89</v>
      </c>
      <c r="L154" s="138">
        <v>0</v>
      </c>
      <c r="M154" s="138">
        <v>0</v>
      </c>
      <c r="N154" s="139">
        <v>0</v>
      </c>
    </row>
    <row r="155" spans="1:1490" s="3" customFormat="1" ht="30" customHeight="1" x14ac:dyDescent="0.35">
      <c r="A155" s="232"/>
      <c r="B155" s="235"/>
      <c r="C155" s="235"/>
      <c r="D155" s="238"/>
      <c r="E155" s="241"/>
      <c r="F155" s="244"/>
      <c r="G155" s="179"/>
      <c r="H155" s="288" t="s">
        <v>112</v>
      </c>
      <c r="I155" s="290" t="s">
        <v>113</v>
      </c>
      <c r="J155" s="262" t="s">
        <v>11</v>
      </c>
      <c r="K155" s="70" t="s">
        <v>14</v>
      </c>
      <c r="L155" s="72">
        <v>0</v>
      </c>
      <c r="M155" s="72">
        <v>0</v>
      </c>
      <c r="N155" s="73">
        <v>0</v>
      </c>
    </row>
    <row r="156" spans="1:1490" s="3" customFormat="1" ht="30" customHeight="1" thickBot="1" x14ac:dyDescent="0.4">
      <c r="A156" s="232"/>
      <c r="B156" s="235"/>
      <c r="C156" s="235"/>
      <c r="D156" s="238"/>
      <c r="E156" s="241"/>
      <c r="F156" s="244"/>
      <c r="G156" s="179"/>
      <c r="H156" s="289"/>
      <c r="I156" s="291"/>
      <c r="J156" s="275"/>
      <c r="K156" s="70" t="s">
        <v>289</v>
      </c>
      <c r="L156" s="72">
        <v>0</v>
      </c>
      <c r="M156" s="72">
        <v>0</v>
      </c>
      <c r="N156" s="73">
        <v>0</v>
      </c>
    </row>
    <row r="157" spans="1:1490" s="3" customFormat="1" ht="30" customHeight="1" thickBot="1" x14ac:dyDescent="0.4">
      <c r="A157" s="232"/>
      <c r="B157" s="235"/>
      <c r="C157" s="235"/>
      <c r="D157" s="238"/>
      <c r="E157" s="241"/>
      <c r="F157" s="244"/>
      <c r="G157" s="179"/>
      <c r="H157" s="289"/>
      <c r="I157" s="291"/>
      <c r="J157" s="275"/>
      <c r="K157" s="140" t="s">
        <v>15</v>
      </c>
      <c r="L157" s="141">
        <f>SUM(L152:L156)</f>
        <v>160</v>
      </c>
      <c r="M157" s="141">
        <f>SUM(M152:M156)</f>
        <v>160</v>
      </c>
      <c r="N157" s="142">
        <f>SUM(N152:N156)</f>
        <v>160</v>
      </c>
    </row>
    <row r="158" spans="1:1490" s="3" customFormat="1" ht="30" customHeight="1" thickBot="1" x14ac:dyDescent="0.4">
      <c r="A158" s="233"/>
      <c r="B158" s="236"/>
      <c r="C158" s="236"/>
      <c r="D158" s="239"/>
      <c r="E158" s="242"/>
      <c r="F158" s="245"/>
      <c r="G158" s="224"/>
      <c r="H158" s="253" t="s">
        <v>16</v>
      </c>
      <c r="I158" s="254"/>
      <c r="J158" s="254"/>
      <c r="K158" s="303"/>
      <c r="L158" s="143">
        <f>SUM(L157)</f>
        <v>160</v>
      </c>
      <c r="M158" s="143">
        <f>SUM(M157)</f>
        <v>160</v>
      </c>
      <c r="N158" s="143">
        <f>SUM(N157)</f>
        <v>160</v>
      </c>
    </row>
    <row r="159" spans="1:1490" s="3" customFormat="1" ht="30" customHeight="1" x14ac:dyDescent="0.35">
      <c r="A159" s="231">
        <v>5</v>
      </c>
      <c r="B159" s="234">
        <v>3</v>
      </c>
      <c r="C159" s="234">
        <v>3</v>
      </c>
      <c r="D159" s="237">
        <v>1</v>
      </c>
      <c r="E159" s="240">
        <v>2</v>
      </c>
      <c r="F159" s="243" t="s">
        <v>150</v>
      </c>
      <c r="G159" s="179"/>
      <c r="H159" s="185" t="s">
        <v>339</v>
      </c>
      <c r="I159" s="291" t="s">
        <v>294</v>
      </c>
      <c r="J159" s="275" t="s">
        <v>11</v>
      </c>
      <c r="K159" s="80" t="s">
        <v>27</v>
      </c>
      <c r="L159" s="56">
        <v>0</v>
      </c>
      <c r="M159" s="56">
        <v>0</v>
      </c>
      <c r="N159" s="57">
        <v>0</v>
      </c>
    </row>
    <row r="160" spans="1:1490" s="3" customFormat="1" ht="30" customHeight="1" thickBot="1" x14ac:dyDescent="0.4">
      <c r="A160" s="232"/>
      <c r="B160" s="235"/>
      <c r="C160" s="235"/>
      <c r="D160" s="238"/>
      <c r="E160" s="241"/>
      <c r="F160" s="244"/>
      <c r="G160" s="179"/>
      <c r="H160" s="292"/>
      <c r="I160" s="291"/>
      <c r="J160" s="275"/>
      <c r="K160" s="50" t="s">
        <v>14</v>
      </c>
      <c r="L160" s="56">
        <v>1.4</v>
      </c>
      <c r="M160" s="56">
        <v>1.4</v>
      </c>
      <c r="N160" s="57">
        <v>1.4</v>
      </c>
    </row>
    <row r="161" spans="1:14" s="3" customFormat="1" ht="30" customHeight="1" thickBot="1" x14ac:dyDescent="0.4">
      <c r="A161" s="232"/>
      <c r="B161" s="235"/>
      <c r="C161" s="235"/>
      <c r="D161" s="238"/>
      <c r="E161" s="241"/>
      <c r="F161" s="244"/>
      <c r="G161" s="179"/>
      <c r="H161" s="292"/>
      <c r="I161" s="229"/>
      <c r="J161" s="265"/>
      <c r="K161" s="59" t="s">
        <v>15</v>
      </c>
      <c r="L161" s="60">
        <f>SUM(L159:L160)</f>
        <v>1.4</v>
      </c>
      <c r="M161" s="60">
        <f>SUM(M159:M160)</f>
        <v>1.4</v>
      </c>
      <c r="N161" s="60">
        <f>SUM(N159:N160)</f>
        <v>1.4</v>
      </c>
    </row>
    <row r="162" spans="1:14" s="3" customFormat="1" ht="30" customHeight="1" x14ac:dyDescent="0.35">
      <c r="A162" s="232"/>
      <c r="B162" s="235"/>
      <c r="C162" s="235"/>
      <c r="D162" s="238"/>
      <c r="E162" s="241"/>
      <c r="F162" s="244"/>
      <c r="G162" s="179"/>
      <c r="H162" s="225" t="s">
        <v>115</v>
      </c>
      <c r="I162" s="317" t="s">
        <v>116</v>
      </c>
      <c r="J162" s="317" t="s">
        <v>11</v>
      </c>
      <c r="K162" s="83" t="s">
        <v>27</v>
      </c>
      <c r="L162" s="56">
        <v>0</v>
      </c>
      <c r="M162" s="55">
        <v>0</v>
      </c>
      <c r="N162" s="57">
        <v>0</v>
      </c>
    </row>
    <row r="163" spans="1:14" s="3" customFormat="1" ht="30" customHeight="1" x14ac:dyDescent="0.35">
      <c r="A163" s="232"/>
      <c r="B163" s="235"/>
      <c r="C163" s="235"/>
      <c r="D163" s="238"/>
      <c r="E163" s="241"/>
      <c r="F163" s="244"/>
      <c r="G163" s="179"/>
      <c r="H163" s="225"/>
      <c r="I163" s="317"/>
      <c r="J163" s="317"/>
      <c r="K163" s="83" t="s">
        <v>12</v>
      </c>
      <c r="L163" s="56">
        <v>0</v>
      </c>
      <c r="M163" s="55">
        <v>0</v>
      </c>
      <c r="N163" s="57">
        <v>0</v>
      </c>
    </row>
    <row r="164" spans="1:14" s="3" customFormat="1" ht="30" customHeight="1" thickBot="1" x14ac:dyDescent="0.4">
      <c r="A164" s="232"/>
      <c r="B164" s="235"/>
      <c r="C164" s="235"/>
      <c r="D164" s="238"/>
      <c r="E164" s="241"/>
      <c r="F164" s="244"/>
      <c r="G164" s="179"/>
      <c r="H164" s="225"/>
      <c r="I164" s="317"/>
      <c r="J164" s="317"/>
      <c r="K164" s="83" t="s">
        <v>14</v>
      </c>
      <c r="L164" s="56">
        <v>217</v>
      </c>
      <c r="M164" s="56">
        <v>0</v>
      </c>
      <c r="N164" s="57">
        <v>0</v>
      </c>
    </row>
    <row r="165" spans="1:14" s="3" customFormat="1" ht="30" customHeight="1" thickBot="1" x14ac:dyDescent="0.4">
      <c r="A165" s="232"/>
      <c r="B165" s="235"/>
      <c r="C165" s="235"/>
      <c r="D165" s="238"/>
      <c r="E165" s="241"/>
      <c r="F165" s="244"/>
      <c r="G165" s="179"/>
      <c r="H165" s="250"/>
      <c r="I165" s="262"/>
      <c r="J165" s="274"/>
      <c r="K165" s="59" t="s">
        <v>15</v>
      </c>
      <c r="L165" s="60">
        <f>SUM(L162:L164)</f>
        <v>217</v>
      </c>
      <c r="M165" s="60">
        <f t="shared" ref="M165:N165" si="27">SUM(M162:M164)</f>
        <v>0</v>
      </c>
      <c r="N165" s="60">
        <f t="shared" si="27"/>
        <v>0</v>
      </c>
    </row>
    <row r="166" spans="1:14" s="3" customFormat="1" ht="30" customHeight="1" thickBot="1" x14ac:dyDescent="0.4">
      <c r="A166" s="233"/>
      <c r="B166" s="236"/>
      <c r="C166" s="236"/>
      <c r="D166" s="239"/>
      <c r="E166" s="242"/>
      <c r="F166" s="245"/>
      <c r="G166" s="224"/>
      <c r="H166" s="253" t="s">
        <v>16</v>
      </c>
      <c r="I166" s="254"/>
      <c r="J166" s="254"/>
      <c r="K166" s="255"/>
      <c r="L166" s="81">
        <f>SUM(L161+L165)</f>
        <v>218.4</v>
      </c>
      <c r="M166" s="81">
        <f>SUM(M161+M165)</f>
        <v>1.4</v>
      </c>
      <c r="N166" s="81">
        <f>SUM(N161)</f>
        <v>1.4</v>
      </c>
    </row>
    <row r="167" spans="1:14" s="3" customFormat="1" ht="30" customHeight="1" x14ac:dyDescent="0.35">
      <c r="A167" s="231">
        <v>5</v>
      </c>
      <c r="B167" s="234">
        <v>3</v>
      </c>
      <c r="C167" s="234">
        <v>3</v>
      </c>
      <c r="D167" s="237">
        <v>1</v>
      </c>
      <c r="E167" s="240">
        <v>3</v>
      </c>
      <c r="F167" s="243" t="s">
        <v>151</v>
      </c>
      <c r="G167" s="179"/>
      <c r="H167" s="316" t="s">
        <v>117</v>
      </c>
      <c r="I167" s="302" t="s">
        <v>118</v>
      </c>
      <c r="J167" s="275" t="s">
        <v>11</v>
      </c>
      <c r="K167" s="80" t="s">
        <v>12</v>
      </c>
      <c r="L167" s="56">
        <v>0</v>
      </c>
      <c r="M167" s="56">
        <v>0</v>
      </c>
      <c r="N167" s="57">
        <v>0</v>
      </c>
    </row>
    <row r="168" spans="1:14" s="3" customFormat="1" ht="30" customHeight="1" thickBot="1" x14ac:dyDescent="0.4">
      <c r="A168" s="232"/>
      <c r="B168" s="235"/>
      <c r="C168" s="235"/>
      <c r="D168" s="238"/>
      <c r="E168" s="241"/>
      <c r="F168" s="244"/>
      <c r="G168" s="179"/>
      <c r="H168" s="316"/>
      <c r="I168" s="302"/>
      <c r="J168" s="275"/>
      <c r="K168" s="50" t="s">
        <v>14</v>
      </c>
      <c r="L168" s="56">
        <v>100</v>
      </c>
      <c r="M168" s="56">
        <v>100</v>
      </c>
      <c r="N168" s="57">
        <v>100</v>
      </c>
    </row>
    <row r="169" spans="1:14" s="3" customFormat="1" ht="30" customHeight="1" thickBot="1" x14ac:dyDescent="0.4">
      <c r="A169" s="232"/>
      <c r="B169" s="235"/>
      <c r="C169" s="235"/>
      <c r="D169" s="238"/>
      <c r="E169" s="241"/>
      <c r="F169" s="244"/>
      <c r="G169" s="179"/>
      <c r="H169" s="316"/>
      <c r="I169" s="302"/>
      <c r="J169" s="275"/>
      <c r="K169" s="144" t="s">
        <v>15</v>
      </c>
      <c r="L169" s="60">
        <f>SUM(L167:L168)</f>
        <v>100</v>
      </c>
      <c r="M169" s="60">
        <f t="shared" ref="M169:N169" si="28">SUM(M167:M168)</f>
        <v>100</v>
      </c>
      <c r="N169" s="60">
        <f t="shared" si="28"/>
        <v>100</v>
      </c>
    </row>
    <row r="170" spans="1:14" s="3" customFormat="1" ht="30" customHeight="1" x14ac:dyDescent="0.35">
      <c r="A170" s="232"/>
      <c r="B170" s="235"/>
      <c r="C170" s="235"/>
      <c r="D170" s="238"/>
      <c r="E170" s="241"/>
      <c r="F170" s="245"/>
      <c r="G170" s="224"/>
      <c r="H170" s="299" t="s">
        <v>16</v>
      </c>
      <c r="I170" s="300"/>
      <c r="J170" s="300"/>
      <c r="K170" s="301"/>
      <c r="L170" s="171">
        <f>L169</f>
        <v>100</v>
      </c>
      <c r="M170" s="171">
        <f t="shared" ref="M170:N170" si="29">M169</f>
        <v>100</v>
      </c>
      <c r="N170" s="171">
        <f t="shared" si="29"/>
        <v>100</v>
      </c>
    </row>
    <row r="171" spans="1:14" s="3" customFormat="1" ht="30" customHeight="1" thickBot="1" x14ac:dyDescent="0.4">
      <c r="A171" s="176">
        <v>5</v>
      </c>
      <c r="B171" s="177">
        <v>3</v>
      </c>
      <c r="C171" s="177">
        <v>3</v>
      </c>
      <c r="D171" s="178">
        <v>1</v>
      </c>
      <c r="E171" s="179">
        <v>4</v>
      </c>
      <c r="F171" s="179" t="s">
        <v>398</v>
      </c>
      <c r="G171" s="179"/>
      <c r="H171" s="180" t="s">
        <v>399</v>
      </c>
      <c r="I171" s="182" t="s">
        <v>400</v>
      </c>
      <c r="J171" s="184" t="s">
        <v>24</v>
      </c>
      <c r="K171" s="137" t="s">
        <v>43</v>
      </c>
      <c r="L171" s="174">
        <v>50</v>
      </c>
      <c r="M171" s="138">
        <v>22.7</v>
      </c>
      <c r="N171" s="138">
        <v>22.7</v>
      </c>
    </row>
    <row r="172" spans="1:14" s="3" customFormat="1" ht="79.2" customHeight="1" thickBot="1" x14ac:dyDescent="0.4">
      <c r="A172" s="176"/>
      <c r="B172" s="177"/>
      <c r="C172" s="177"/>
      <c r="D172" s="178"/>
      <c r="E172" s="179"/>
      <c r="F172" s="179"/>
      <c r="G172" s="179"/>
      <c r="H172" s="181"/>
      <c r="I172" s="183"/>
      <c r="J172" s="185"/>
      <c r="K172" s="59" t="s">
        <v>15</v>
      </c>
      <c r="L172" s="172">
        <f>SUM(L171)</f>
        <v>50</v>
      </c>
      <c r="M172" s="172">
        <f t="shared" ref="M172:N172" si="30">SUM(M171)</f>
        <v>22.7</v>
      </c>
      <c r="N172" s="172">
        <f t="shared" si="30"/>
        <v>22.7</v>
      </c>
    </row>
    <row r="173" spans="1:14" s="3" customFormat="1" ht="30" customHeight="1" thickBot="1" x14ac:dyDescent="0.4">
      <c r="A173" s="176"/>
      <c r="B173" s="177"/>
      <c r="C173" s="177"/>
      <c r="D173" s="178"/>
      <c r="E173" s="179"/>
      <c r="F173" s="179"/>
      <c r="G173" s="179"/>
      <c r="H173" s="175" t="s">
        <v>16</v>
      </c>
      <c r="I173" s="175"/>
      <c r="J173" s="175"/>
      <c r="K173" s="175"/>
      <c r="L173" s="170">
        <f>L172</f>
        <v>50</v>
      </c>
      <c r="M173" s="170">
        <f t="shared" ref="M173:N173" si="31">M172</f>
        <v>22.7</v>
      </c>
      <c r="N173" s="170">
        <f t="shared" si="31"/>
        <v>22.7</v>
      </c>
    </row>
    <row r="174" spans="1:14" s="3" customFormat="1" ht="30" customHeight="1" thickBot="1" x14ac:dyDescent="0.4">
      <c r="A174" s="46">
        <v>5</v>
      </c>
      <c r="B174" s="47">
        <v>3</v>
      </c>
      <c r="C174" s="47">
        <v>3</v>
      </c>
      <c r="D174" s="49">
        <v>1</v>
      </c>
      <c r="E174" s="298" t="s">
        <v>17</v>
      </c>
      <c r="F174" s="269"/>
      <c r="G174" s="269"/>
      <c r="H174" s="269"/>
      <c r="I174" s="269"/>
      <c r="J174" s="269"/>
      <c r="K174" s="269"/>
      <c r="L174" s="173">
        <f>SUM(L166+L158+L170+L173)</f>
        <v>528.4</v>
      </c>
      <c r="M174" s="173">
        <f t="shared" ref="M174:N174" si="32">SUM(M166+M158+M170+M173)</f>
        <v>284.09999999999997</v>
      </c>
      <c r="N174" s="173">
        <f t="shared" si="32"/>
        <v>284.09999999999997</v>
      </c>
    </row>
    <row r="175" spans="1:14" s="3" customFormat="1" ht="30" customHeight="1" thickBot="1" x14ac:dyDescent="0.4">
      <c r="A175" s="46">
        <v>5</v>
      </c>
      <c r="B175" s="47">
        <v>3</v>
      </c>
      <c r="C175" s="86">
        <v>3</v>
      </c>
      <c r="D175" s="314" t="s">
        <v>48</v>
      </c>
      <c r="E175" s="315"/>
      <c r="F175" s="315"/>
      <c r="G175" s="315"/>
      <c r="H175" s="315"/>
      <c r="I175" s="315"/>
      <c r="J175" s="315"/>
      <c r="K175" s="315"/>
      <c r="L175" s="145">
        <f t="shared" ref="L175:N176" si="33">SUM(L174)</f>
        <v>528.4</v>
      </c>
      <c r="M175" s="146">
        <f t="shared" si="33"/>
        <v>284.09999999999997</v>
      </c>
      <c r="N175" s="147">
        <f t="shared" si="33"/>
        <v>284.09999999999997</v>
      </c>
    </row>
    <row r="176" spans="1:14" s="3" customFormat="1" ht="30" customHeight="1" thickBot="1" x14ac:dyDescent="0.4">
      <c r="A176" s="46">
        <v>5</v>
      </c>
      <c r="B176" s="90">
        <v>3</v>
      </c>
      <c r="C176" s="148"/>
      <c r="D176" s="149"/>
      <c r="E176" s="149"/>
      <c r="F176" s="149"/>
      <c r="G176" s="149"/>
      <c r="H176" s="149"/>
      <c r="I176" s="266" t="s">
        <v>49</v>
      </c>
      <c r="J176" s="266"/>
      <c r="K176" s="266"/>
      <c r="L176" s="150">
        <f t="shared" si="33"/>
        <v>528.4</v>
      </c>
      <c r="M176" s="151">
        <f t="shared" si="33"/>
        <v>284.09999999999997</v>
      </c>
      <c r="N176" s="152">
        <f t="shared" si="33"/>
        <v>284.09999999999997</v>
      </c>
    </row>
    <row r="177" spans="1:14" s="3" customFormat="1" ht="30" customHeight="1" thickBot="1" x14ac:dyDescent="0.4">
      <c r="A177" s="153">
        <v>5</v>
      </c>
      <c r="B177" s="293" t="s">
        <v>119</v>
      </c>
      <c r="C177" s="294"/>
      <c r="D177" s="294"/>
      <c r="E177" s="294"/>
      <c r="F177" s="294"/>
      <c r="G177" s="294"/>
      <c r="H177" s="294"/>
      <c r="I177" s="294"/>
      <c r="J177" s="294"/>
      <c r="K177" s="294"/>
      <c r="L177" s="154">
        <f>SUM(L176+L148+L66)</f>
        <v>12356.599999999999</v>
      </c>
      <c r="M177" s="155">
        <f>SUM(M176+M148+M66)</f>
        <v>22865</v>
      </c>
      <c r="N177" s="156">
        <f>SUM(N176+N148+N66)</f>
        <v>13392.4</v>
      </c>
    </row>
    <row r="178" spans="1:14" ht="30" customHeight="1" thickBot="1" x14ac:dyDescent="0.4"/>
    <row r="179" spans="1:14" ht="30" customHeight="1" thickBot="1" x14ac:dyDescent="0.4">
      <c r="A179" s="197" t="s">
        <v>173</v>
      </c>
      <c r="B179" s="198"/>
      <c r="C179" s="198"/>
      <c r="D179" s="198"/>
      <c r="E179" s="198"/>
      <c r="F179" s="198"/>
      <c r="G179" s="198"/>
      <c r="H179" s="198"/>
      <c r="I179" s="198"/>
      <c r="J179" s="198"/>
      <c r="K179" s="198"/>
      <c r="L179" s="198"/>
      <c r="M179" s="198"/>
      <c r="N179" s="199"/>
    </row>
    <row r="180" spans="1:14" ht="37.799999999999997" customHeight="1" thickBot="1" x14ac:dyDescent="0.4">
      <c r="D180" s="219" t="s">
        <v>152</v>
      </c>
      <c r="E180" s="220"/>
      <c r="F180" s="220"/>
      <c r="G180" s="220"/>
      <c r="H180" s="220"/>
      <c r="I180" s="220"/>
      <c r="J180" s="220"/>
      <c r="K180" s="4"/>
      <c r="L180" s="5" t="s">
        <v>153</v>
      </c>
      <c r="M180" s="5" t="s">
        <v>154</v>
      </c>
      <c r="N180" s="6" t="s">
        <v>333</v>
      </c>
    </row>
    <row r="181" spans="1:14" ht="30" customHeight="1" thickBot="1" x14ac:dyDescent="0.4">
      <c r="D181" s="221" t="s">
        <v>155</v>
      </c>
      <c r="E181" s="222"/>
      <c r="F181" s="222"/>
      <c r="G181" s="222"/>
      <c r="H181" s="222"/>
      <c r="I181" s="222"/>
      <c r="J181" s="222"/>
      <c r="K181" s="223"/>
      <c r="L181" s="7"/>
      <c r="M181" s="7"/>
      <c r="N181" s="7"/>
    </row>
    <row r="182" spans="1:14" ht="30" customHeight="1" thickBot="1" x14ac:dyDescent="0.4">
      <c r="D182" s="209" t="s">
        <v>156</v>
      </c>
      <c r="E182" s="210"/>
      <c r="F182" s="210"/>
      <c r="G182" s="210"/>
      <c r="H182" s="210"/>
      <c r="I182" s="210"/>
      <c r="J182" s="210"/>
      <c r="K182" s="210"/>
      <c r="L182" s="13">
        <f>L183+L191+L192</f>
        <v>12356.599999999999</v>
      </c>
      <c r="M182" s="13">
        <f>M183+M191+M192</f>
        <v>22442.3</v>
      </c>
      <c r="N182" s="13">
        <f t="shared" ref="N182" si="34">N183+N191+N192</f>
        <v>12969.699999999999</v>
      </c>
    </row>
    <row r="183" spans="1:14" ht="30" customHeight="1" thickBot="1" x14ac:dyDescent="0.4">
      <c r="D183" s="215" t="s">
        <v>157</v>
      </c>
      <c r="E183" s="216"/>
      <c r="F183" s="216"/>
      <c r="G183" s="216"/>
      <c r="H183" s="216"/>
      <c r="I183" s="216"/>
      <c r="J183" s="216"/>
      <c r="K183" s="217"/>
      <c r="L183" s="14">
        <f>SUM(L184:L190)</f>
        <v>12032.3</v>
      </c>
      <c r="M183" s="14">
        <f t="shared" ref="M183:N183" si="35">SUM(M184:M190)</f>
        <v>22442.3</v>
      </c>
      <c r="N183" s="14">
        <f t="shared" si="35"/>
        <v>12969.699999999999</v>
      </c>
    </row>
    <row r="184" spans="1:14" ht="35.4" customHeight="1" x14ac:dyDescent="0.35">
      <c r="D184" s="190" t="s">
        <v>158</v>
      </c>
      <c r="E184" s="191"/>
      <c r="F184" s="191"/>
      <c r="G184" s="191"/>
      <c r="H184" s="191"/>
      <c r="I184" s="191"/>
      <c r="J184" s="191"/>
      <c r="K184" s="218"/>
      <c r="L184" s="15">
        <f>SUMIF(K11:K170,"SBB", L11:L170)</f>
        <v>7113.0999999999995</v>
      </c>
      <c r="M184" s="15">
        <f>SUMIF(K11:K170,"SBB", M11:M170)</f>
        <v>15050.3</v>
      </c>
      <c r="N184" s="15">
        <f>SUMIF(K11:K170,"SBB", N11:N170)</f>
        <v>10999.199999999999</v>
      </c>
    </row>
    <row r="185" spans="1:14" ht="30" customHeight="1" x14ac:dyDescent="0.35">
      <c r="D185" s="200" t="s">
        <v>159</v>
      </c>
      <c r="E185" s="201"/>
      <c r="F185" s="201"/>
      <c r="G185" s="201"/>
      <c r="H185" s="201"/>
      <c r="I185" s="201"/>
      <c r="J185" s="201"/>
      <c r="K185" s="202"/>
      <c r="L185" s="15">
        <f>SUMIF(K11:K170,"AAP", L11:L170)</f>
        <v>0</v>
      </c>
      <c r="M185" s="15">
        <f>SUMIF(K11:K170,"AAP", M11:M170)</f>
        <v>0</v>
      </c>
      <c r="N185" s="15">
        <f>SUMIF(K11:K170,"AAP", N11:N170)</f>
        <v>0</v>
      </c>
    </row>
    <row r="186" spans="1:14" ht="30" customHeight="1" x14ac:dyDescent="0.35">
      <c r="D186" s="200" t="s">
        <v>160</v>
      </c>
      <c r="E186" s="201"/>
      <c r="F186" s="201"/>
      <c r="G186" s="201"/>
      <c r="H186" s="201"/>
      <c r="I186" s="201"/>
      <c r="J186" s="201"/>
      <c r="K186" s="202"/>
      <c r="L186" s="15">
        <f>SUMIF(K11:K170,"VSP", L11:L170)</f>
        <v>0</v>
      </c>
      <c r="M186" s="15">
        <f>SUMIF(K11:K170,"VSP", M11:M170)</f>
        <v>0</v>
      </c>
      <c r="N186" s="15">
        <f>SUMIF(K11:K170,"VSP", N11:N170)</f>
        <v>0</v>
      </c>
    </row>
    <row r="187" spans="1:14" ht="30" customHeight="1" x14ac:dyDescent="0.35">
      <c r="D187" s="200" t="s">
        <v>161</v>
      </c>
      <c r="E187" s="201"/>
      <c r="F187" s="201"/>
      <c r="G187" s="201"/>
      <c r="H187" s="201"/>
      <c r="I187" s="201"/>
      <c r="J187" s="201"/>
      <c r="K187" s="202"/>
      <c r="L187" s="15">
        <f>SUMIF(K11:K170,"VB", L11:L170)</f>
        <v>0</v>
      </c>
      <c r="M187" s="15">
        <f>SUMIF(K11:K170,"VB", M11:M170)</f>
        <v>0</v>
      </c>
      <c r="N187" s="15">
        <f>SUMIF(K11:K170,"VB", N11:N170)</f>
        <v>0</v>
      </c>
    </row>
    <row r="188" spans="1:14" ht="30" customHeight="1" thickBot="1" x14ac:dyDescent="0.4">
      <c r="D188" s="200" t="s">
        <v>162</v>
      </c>
      <c r="E188" s="201"/>
      <c r="F188" s="201"/>
      <c r="G188" s="201"/>
      <c r="H188" s="201"/>
      <c r="I188" s="201"/>
      <c r="J188" s="201"/>
      <c r="K188" s="202"/>
      <c r="L188" s="15">
        <f>SUMIF(K11:K170,"KPP", L11:L170)</f>
        <v>1015</v>
      </c>
      <c r="M188" s="15">
        <f>SUMIF(K11:K170,"KPP", M11:M170)</f>
        <v>1015</v>
      </c>
      <c r="N188" s="15">
        <f>SUMIF(K11:K170,"KPP", N11:N170)</f>
        <v>1015</v>
      </c>
    </row>
    <row r="189" spans="1:14" ht="30" customHeight="1" x14ac:dyDescent="0.35">
      <c r="D189" s="200" t="s">
        <v>163</v>
      </c>
      <c r="E189" s="201"/>
      <c r="F189" s="201"/>
      <c r="G189" s="201"/>
      <c r="H189" s="201"/>
      <c r="I189" s="201"/>
      <c r="J189" s="201"/>
      <c r="K189" s="202"/>
      <c r="L189" s="15">
        <f>SUMIF(K11:K171,"SPP", L11:L171)</f>
        <v>125</v>
      </c>
      <c r="M189" s="15">
        <f>SUMIF(K11:K170,"SPP", M11:M170)</f>
        <v>57</v>
      </c>
      <c r="N189" s="15">
        <f>SUMIF(K11:K170,"SPP", N11:N170)</f>
        <v>57</v>
      </c>
    </row>
    <row r="190" spans="1:14" ht="30" customHeight="1" x14ac:dyDescent="0.35">
      <c r="D190" s="200" t="s">
        <v>164</v>
      </c>
      <c r="E190" s="201"/>
      <c r="F190" s="201"/>
      <c r="G190" s="201"/>
      <c r="H190" s="201"/>
      <c r="I190" s="201"/>
      <c r="J190" s="201"/>
      <c r="K190" s="202"/>
      <c r="L190" s="15">
        <f>SUMIF(K11:K171,"ESF", L11:L171)</f>
        <v>3779.2</v>
      </c>
      <c r="M190" s="15">
        <f>SUMIF(K11:K170,"ESF", M11:M170)</f>
        <v>6320</v>
      </c>
      <c r="N190" s="15">
        <f>SUMIF(K11:K170,"ESF", N11:N170)</f>
        <v>898.5</v>
      </c>
    </row>
    <row r="191" spans="1:14" ht="30" customHeight="1" x14ac:dyDescent="0.35">
      <c r="D191" s="203" t="s">
        <v>165</v>
      </c>
      <c r="E191" s="204"/>
      <c r="F191" s="204"/>
      <c r="G191" s="204"/>
      <c r="H191" s="204"/>
      <c r="I191" s="204"/>
      <c r="J191" s="204"/>
      <c r="K191" s="205"/>
      <c r="L191" s="16">
        <f>SUMIF(K11:K170,"SL", L11:L171)</f>
        <v>0</v>
      </c>
      <c r="M191" s="16">
        <f>SUMIF(K11:K170,"SL", M11:M170)</f>
        <v>0</v>
      </c>
      <c r="N191" s="16">
        <f>SUMIF(K11:K170,"SL", N11:N170)</f>
        <v>0</v>
      </c>
    </row>
    <row r="192" spans="1:14" ht="30" customHeight="1" thickBot="1" x14ac:dyDescent="0.4">
      <c r="D192" s="206" t="s">
        <v>166</v>
      </c>
      <c r="E192" s="207"/>
      <c r="F192" s="207"/>
      <c r="G192" s="207"/>
      <c r="H192" s="207"/>
      <c r="I192" s="207"/>
      <c r="J192" s="207"/>
      <c r="K192" s="208"/>
      <c r="L192" s="16">
        <f>SUMIF(K11:K170,"SVA", L11:L170)</f>
        <v>324.3</v>
      </c>
      <c r="M192" s="16">
        <f>SUMIF(K11:K170,"SVA", M11:M170)</f>
        <v>0</v>
      </c>
      <c r="N192" s="16">
        <f>SUMIF(K11:K170,"SVA", N11:N170)</f>
        <v>0</v>
      </c>
    </row>
    <row r="193" spans="4:15" ht="30" customHeight="1" thickBot="1" x14ac:dyDescent="0.4">
      <c r="D193" s="209" t="s">
        <v>167</v>
      </c>
      <c r="E193" s="210"/>
      <c r="F193" s="210"/>
      <c r="G193" s="210"/>
      <c r="H193" s="210"/>
      <c r="I193" s="210"/>
      <c r="J193" s="210"/>
      <c r="K193" s="211"/>
      <c r="L193" s="13">
        <f>L194</f>
        <v>0</v>
      </c>
      <c r="M193" s="13">
        <f>M194</f>
        <v>0</v>
      </c>
      <c r="N193" s="13">
        <f>N194</f>
        <v>0</v>
      </c>
    </row>
    <row r="194" spans="4:15" ht="30" customHeight="1" thickBot="1" x14ac:dyDescent="0.4">
      <c r="D194" s="212" t="s">
        <v>168</v>
      </c>
      <c r="E194" s="213"/>
      <c r="F194" s="213"/>
      <c r="G194" s="213"/>
      <c r="H194" s="213"/>
      <c r="I194" s="213"/>
      <c r="J194" s="213"/>
      <c r="K194" s="214"/>
      <c r="L194" s="17">
        <f>SUMIF(K11:K170, "KTF", L11:L170)</f>
        <v>0</v>
      </c>
      <c r="M194" s="17">
        <f>SUMIF(K11:K170, "KTF", M11:M170)</f>
        <v>0</v>
      </c>
      <c r="N194" s="17">
        <f>SUMIF(K11:K170, "KTF", N11:N170)</f>
        <v>0</v>
      </c>
    </row>
    <row r="195" spans="4:15" ht="30" customHeight="1" thickBot="1" x14ac:dyDescent="0.4">
      <c r="D195" s="187" t="s">
        <v>169</v>
      </c>
      <c r="E195" s="188"/>
      <c r="F195" s="188"/>
      <c r="G195" s="188"/>
      <c r="H195" s="188"/>
      <c r="I195" s="188"/>
      <c r="J195" s="188"/>
      <c r="K195" s="189"/>
      <c r="L195" s="18">
        <f>L193+L182</f>
        <v>12356.599999999999</v>
      </c>
      <c r="M195" s="18">
        <f>M193+M182</f>
        <v>22442.3</v>
      </c>
      <c r="N195" s="18">
        <f>N193+N182</f>
        <v>12969.699999999999</v>
      </c>
    </row>
    <row r="196" spans="4:15" ht="30" customHeight="1" thickBot="1" x14ac:dyDescent="0.4">
      <c r="D196" s="190" t="s">
        <v>170</v>
      </c>
      <c r="E196" s="191"/>
      <c r="F196" s="191"/>
      <c r="G196" s="191"/>
      <c r="H196" s="191"/>
      <c r="I196" s="191"/>
      <c r="J196" s="191"/>
      <c r="K196" s="191"/>
      <c r="L196" s="19">
        <f>SUM(L54+L132)</f>
        <v>3922</v>
      </c>
      <c r="M196" s="19">
        <f>SUM(M54+M132)</f>
        <v>7535</v>
      </c>
      <c r="N196" s="19">
        <f>SUM(N54+N132)</f>
        <v>3307.5</v>
      </c>
      <c r="O196" s="157"/>
    </row>
    <row r="197" spans="4:15" ht="30" customHeight="1" thickBot="1" x14ac:dyDescent="0.4">
      <c r="D197" s="192" t="s">
        <v>171</v>
      </c>
      <c r="E197" s="193"/>
      <c r="F197" s="193"/>
      <c r="G197" s="193"/>
      <c r="H197" s="193"/>
      <c r="I197" s="193"/>
      <c r="J197" s="193"/>
      <c r="K197" s="193"/>
      <c r="L197" s="20">
        <f>L195-6624.4</f>
        <v>5732.1999999999989</v>
      </c>
      <c r="M197" s="21">
        <f>M195-L195</f>
        <v>10085.700000000001</v>
      </c>
      <c r="N197" s="21">
        <f>N195-M195</f>
        <v>-9472.6</v>
      </c>
    </row>
    <row r="198" spans="4:15" ht="30" customHeight="1" thickBot="1" x14ac:dyDescent="0.4">
      <c r="D198" s="194" t="s">
        <v>172</v>
      </c>
      <c r="E198" s="195"/>
      <c r="F198" s="195"/>
      <c r="G198" s="195"/>
      <c r="H198" s="195"/>
      <c r="I198" s="195"/>
      <c r="J198" s="195"/>
      <c r="K198" s="196"/>
      <c r="L198" s="22">
        <f>L195</f>
        <v>12356.599999999999</v>
      </c>
      <c r="M198" s="22">
        <f>M195</f>
        <v>22442.3</v>
      </c>
      <c r="N198" s="22">
        <f>N195</f>
        <v>12969.699999999999</v>
      </c>
    </row>
    <row r="201" spans="4:15" ht="30" customHeight="1" x14ac:dyDescent="0.35">
      <c r="L201" s="158"/>
    </row>
  </sheetData>
  <mergeCells count="350">
    <mergeCell ref="J121:J123"/>
    <mergeCell ref="J106:J108"/>
    <mergeCell ref="H97:H99"/>
    <mergeCell ref="M6:M8"/>
    <mergeCell ref="N6:N8"/>
    <mergeCell ref="H6:H8"/>
    <mergeCell ref="I6:I8"/>
    <mergeCell ref="J6:J8"/>
    <mergeCell ref="K6:K8"/>
    <mergeCell ref="I12:I14"/>
    <mergeCell ref="J12:J14"/>
    <mergeCell ref="F9:J9"/>
    <mergeCell ref="F10:N10"/>
    <mergeCell ref="F11:N11"/>
    <mergeCell ref="F74:F79"/>
    <mergeCell ref="H74:H78"/>
    <mergeCell ref="I74:I78"/>
    <mergeCell ref="J74:J78"/>
    <mergeCell ref="H85:H88"/>
    <mergeCell ref="I85:I88"/>
    <mergeCell ref="J85:J88"/>
    <mergeCell ref="H84:K84"/>
    <mergeCell ref="I80:I83"/>
    <mergeCell ref="J80:J83"/>
    <mergeCell ref="N19:N20"/>
    <mergeCell ref="J22:J24"/>
    <mergeCell ref="J18:J21"/>
    <mergeCell ref="K19:K20"/>
    <mergeCell ref="A12:A15"/>
    <mergeCell ref="B12:B15"/>
    <mergeCell ref="C12:C15"/>
    <mergeCell ref="D12:D15"/>
    <mergeCell ref="E12:E15"/>
    <mergeCell ref="F12:F15"/>
    <mergeCell ref="H12:H14"/>
    <mergeCell ref="H15:K15"/>
    <mergeCell ref="E16:K16"/>
    <mergeCell ref="M19:M20"/>
    <mergeCell ref="L19:L20"/>
    <mergeCell ref="A3:L3"/>
    <mergeCell ref="A4:L4"/>
    <mergeCell ref="A5:L5"/>
    <mergeCell ref="A6:A8"/>
    <mergeCell ref="B6:B8"/>
    <mergeCell ref="C6:C8"/>
    <mergeCell ref="D6:D8"/>
    <mergeCell ref="E6:E8"/>
    <mergeCell ref="F6:F8"/>
    <mergeCell ref="L6:L8"/>
    <mergeCell ref="H28:K28"/>
    <mergeCell ref="A29:A32"/>
    <mergeCell ref="H18:H21"/>
    <mergeCell ref="H25:H27"/>
    <mergeCell ref="I25:I27"/>
    <mergeCell ref="H22:H24"/>
    <mergeCell ref="I22:I24"/>
    <mergeCell ref="I18:I21"/>
    <mergeCell ref="B29:B32"/>
    <mergeCell ref="C29:C32"/>
    <mergeCell ref="D29:D32"/>
    <mergeCell ref="A18:A28"/>
    <mergeCell ref="B18:B28"/>
    <mergeCell ref="C18:C28"/>
    <mergeCell ref="D18:D28"/>
    <mergeCell ref="E18:E28"/>
    <mergeCell ref="F18:F28"/>
    <mergeCell ref="J25:J27"/>
    <mergeCell ref="H32:K32"/>
    <mergeCell ref="G29:G32"/>
    <mergeCell ref="G35:G37"/>
    <mergeCell ref="G38:G40"/>
    <mergeCell ref="G41:G44"/>
    <mergeCell ref="H29:H31"/>
    <mergeCell ref="I29:I31"/>
    <mergeCell ref="J29:J31"/>
    <mergeCell ref="E29:E32"/>
    <mergeCell ref="F29:F32"/>
    <mergeCell ref="J41:J43"/>
    <mergeCell ref="H38:H40"/>
    <mergeCell ref="I38:I40"/>
    <mergeCell ref="J38:J40"/>
    <mergeCell ref="I35:I37"/>
    <mergeCell ref="J35:J37"/>
    <mergeCell ref="H51:H54"/>
    <mergeCell ref="E33:K33"/>
    <mergeCell ref="E35:E44"/>
    <mergeCell ref="F35:F44"/>
    <mergeCell ref="H35:H37"/>
    <mergeCell ref="H44:K44"/>
    <mergeCell ref="E70:E73"/>
    <mergeCell ref="E45:E55"/>
    <mergeCell ref="F45:F55"/>
    <mergeCell ref="H48:H50"/>
    <mergeCell ref="I48:I50"/>
    <mergeCell ref="G51:G54"/>
    <mergeCell ref="I51:I54"/>
    <mergeCell ref="H41:H43"/>
    <mergeCell ref="I41:I43"/>
    <mergeCell ref="F69:N69"/>
    <mergeCell ref="F68:N68"/>
    <mergeCell ref="F67:N67"/>
    <mergeCell ref="J45:J47"/>
    <mergeCell ref="H55:K55"/>
    <mergeCell ref="J51:J54"/>
    <mergeCell ref="H59:K59"/>
    <mergeCell ref="F70:F73"/>
    <mergeCell ref="H70:H72"/>
    <mergeCell ref="A45:A55"/>
    <mergeCell ref="B45:B55"/>
    <mergeCell ref="C45:C55"/>
    <mergeCell ref="D45:D55"/>
    <mergeCell ref="H79:K79"/>
    <mergeCell ref="I70:I72"/>
    <mergeCell ref="J70:J72"/>
    <mergeCell ref="H73:K73"/>
    <mergeCell ref="G70:G73"/>
    <mergeCell ref="G74:G79"/>
    <mergeCell ref="E64:K64"/>
    <mergeCell ref="D65:K65"/>
    <mergeCell ref="J48:J50"/>
    <mergeCell ref="H45:H47"/>
    <mergeCell ref="I45:I47"/>
    <mergeCell ref="A74:A79"/>
    <mergeCell ref="B74:B79"/>
    <mergeCell ref="C74:C79"/>
    <mergeCell ref="D74:D79"/>
    <mergeCell ref="E74:E79"/>
    <mergeCell ref="A70:A73"/>
    <mergeCell ref="B70:B73"/>
    <mergeCell ref="C70:C73"/>
    <mergeCell ref="D70:D73"/>
    <mergeCell ref="A85:A89"/>
    <mergeCell ref="B85:B89"/>
    <mergeCell ref="C85:C89"/>
    <mergeCell ref="D85:D89"/>
    <mergeCell ref="E85:E89"/>
    <mergeCell ref="F85:F89"/>
    <mergeCell ref="G80:G84"/>
    <mergeCell ref="G85:G89"/>
    <mergeCell ref="H80:H83"/>
    <mergeCell ref="A80:A84"/>
    <mergeCell ref="B80:B84"/>
    <mergeCell ref="C80:C84"/>
    <mergeCell ref="D80:D84"/>
    <mergeCell ref="E80:E84"/>
    <mergeCell ref="F80:F84"/>
    <mergeCell ref="H89:K89"/>
    <mergeCell ref="J115:J117"/>
    <mergeCell ref="G127:G129"/>
    <mergeCell ref="G130:G133"/>
    <mergeCell ref="A134:A138"/>
    <mergeCell ref="B134:B138"/>
    <mergeCell ref="C134:C138"/>
    <mergeCell ref="D134:D138"/>
    <mergeCell ref="E134:E138"/>
    <mergeCell ref="F134:F138"/>
    <mergeCell ref="H124:H126"/>
    <mergeCell ref="I124:I126"/>
    <mergeCell ref="J124:J126"/>
    <mergeCell ref="G124:G126"/>
    <mergeCell ref="I115:I117"/>
    <mergeCell ref="H121:H123"/>
    <mergeCell ref="I121:I123"/>
    <mergeCell ref="H118:H120"/>
    <mergeCell ref="I118:I120"/>
    <mergeCell ref="H130:H132"/>
    <mergeCell ref="I130:I132"/>
    <mergeCell ref="J130:J132"/>
    <mergeCell ref="H127:H129"/>
    <mergeCell ref="I127:I129"/>
    <mergeCell ref="J127:J129"/>
    <mergeCell ref="I97:I99"/>
    <mergeCell ref="J97:J99"/>
    <mergeCell ref="H94:H96"/>
    <mergeCell ref="I94:I96"/>
    <mergeCell ref="J94:J96"/>
    <mergeCell ref="I109:I111"/>
    <mergeCell ref="J109:J111"/>
    <mergeCell ref="H106:H108"/>
    <mergeCell ref="I106:I108"/>
    <mergeCell ref="H100:H102"/>
    <mergeCell ref="I100:I102"/>
    <mergeCell ref="J100:J102"/>
    <mergeCell ref="H103:H105"/>
    <mergeCell ref="H109:H111"/>
    <mergeCell ref="J118:J120"/>
    <mergeCell ref="H115:H117"/>
    <mergeCell ref="H112:H114"/>
    <mergeCell ref="I112:I114"/>
    <mergeCell ref="J112:J114"/>
    <mergeCell ref="J152:J154"/>
    <mergeCell ref="G152:G154"/>
    <mergeCell ref="G155:G158"/>
    <mergeCell ref="A90:A133"/>
    <mergeCell ref="B90:B133"/>
    <mergeCell ref="C90:C133"/>
    <mergeCell ref="D90:D133"/>
    <mergeCell ref="E90:E133"/>
    <mergeCell ref="F90:F133"/>
    <mergeCell ref="A152:A158"/>
    <mergeCell ref="B152:B158"/>
    <mergeCell ref="C152:C158"/>
    <mergeCell ref="D152:D158"/>
    <mergeCell ref="E152:E158"/>
    <mergeCell ref="E146:K146"/>
    <mergeCell ref="D147:K147"/>
    <mergeCell ref="G121:G123"/>
    <mergeCell ref="G97:G99"/>
    <mergeCell ref="G100:G102"/>
    <mergeCell ref="G103:G105"/>
    <mergeCell ref="G106:G108"/>
    <mergeCell ref="G109:G111"/>
    <mergeCell ref="G112:G114"/>
    <mergeCell ref="G115:G117"/>
    <mergeCell ref="A167:A170"/>
    <mergeCell ref="B167:B170"/>
    <mergeCell ref="C167:C170"/>
    <mergeCell ref="D167:D170"/>
    <mergeCell ref="E167:E170"/>
    <mergeCell ref="F167:F170"/>
    <mergeCell ref="A141:A145"/>
    <mergeCell ref="B141:B145"/>
    <mergeCell ref="C141:C145"/>
    <mergeCell ref="D141:D145"/>
    <mergeCell ref="E141:E145"/>
    <mergeCell ref="F141:F145"/>
    <mergeCell ref="G118:G120"/>
    <mergeCell ref="H167:H169"/>
    <mergeCell ref="I159:I161"/>
    <mergeCell ref="J159:J161"/>
    <mergeCell ref="H162:H165"/>
    <mergeCell ref="I162:I165"/>
    <mergeCell ref="J162:J165"/>
    <mergeCell ref="A159:A166"/>
    <mergeCell ref="B159:B166"/>
    <mergeCell ref="C159:C166"/>
    <mergeCell ref="D159:D166"/>
    <mergeCell ref="E159:E166"/>
    <mergeCell ref="F159:F166"/>
    <mergeCell ref="H159:H161"/>
    <mergeCell ref="G162:G166"/>
    <mergeCell ref="G167:G170"/>
    <mergeCell ref="G159:G161"/>
    <mergeCell ref="B177:K177"/>
    <mergeCell ref="G6:G8"/>
    <mergeCell ref="G12:G15"/>
    <mergeCell ref="G18:G21"/>
    <mergeCell ref="G22:G24"/>
    <mergeCell ref="G25:G28"/>
    <mergeCell ref="E174:K174"/>
    <mergeCell ref="H170:K170"/>
    <mergeCell ref="I167:I169"/>
    <mergeCell ref="J167:J169"/>
    <mergeCell ref="H166:K166"/>
    <mergeCell ref="H158:K158"/>
    <mergeCell ref="D148:K148"/>
    <mergeCell ref="F150:N150"/>
    <mergeCell ref="F151:N151"/>
    <mergeCell ref="H138:K138"/>
    <mergeCell ref="G90:G93"/>
    <mergeCell ref="G94:G96"/>
    <mergeCell ref="G45:G47"/>
    <mergeCell ref="G48:G50"/>
    <mergeCell ref="G56:G59"/>
    <mergeCell ref="I103:I105"/>
    <mergeCell ref="J103:J105"/>
    <mergeCell ref="D175:K175"/>
    <mergeCell ref="I176:K176"/>
    <mergeCell ref="E139:K139"/>
    <mergeCell ref="F140:N140"/>
    <mergeCell ref="G141:G145"/>
    <mergeCell ref="H134:H137"/>
    <mergeCell ref="I134:I137"/>
    <mergeCell ref="J134:J137"/>
    <mergeCell ref="H133:K133"/>
    <mergeCell ref="G134:G138"/>
    <mergeCell ref="K152:K153"/>
    <mergeCell ref="L152:L153"/>
    <mergeCell ref="M152:M153"/>
    <mergeCell ref="N152:N153"/>
    <mergeCell ref="F149:N149"/>
    <mergeCell ref="H145:K145"/>
    <mergeCell ref="H141:H144"/>
    <mergeCell ref="I141:I144"/>
    <mergeCell ref="J141:J144"/>
    <mergeCell ref="H155:H157"/>
    <mergeCell ref="I155:I157"/>
    <mergeCell ref="J155:J157"/>
    <mergeCell ref="F152:F158"/>
    <mergeCell ref="H152:H154"/>
    <mergeCell ref="I152:I154"/>
    <mergeCell ref="H90:H93"/>
    <mergeCell ref="I90:I93"/>
    <mergeCell ref="J90:J93"/>
    <mergeCell ref="J60:J62"/>
    <mergeCell ref="A35:A44"/>
    <mergeCell ref="B35:B44"/>
    <mergeCell ref="C35:C44"/>
    <mergeCell ref="D35:D44"/>
    <mergeCell ref="A60:A63"/>
    <mergeCell ref="B60:B63"/>
    <mergeCell ref="C60:C63"/>
    <mergeCell ref="D60:D63"/>
    <mergeCell ref="E60:E63"/>
    <mergeCell ref="F60:F63"/>
    <mergeCell ref="E56:E59"/>
    <mergeCell ref="F56:F59"/>
    <mergeCell ref="H56:H58"/>
    <mergeCell ref="H63:K63"/>
    <mergeCell ref="A56:A59"/>
    <mergeCell ref="B56:B59"/>
    <mergeCell ref="C56:C59"/>
    <mergeCell ref="D56:D59"/>
    <mergeCell ref="I56:I58"/>
    <mergeCell ref="J56:J58"/>
    <mergeCell ref="K1:N2"/>
    <mergeCell ref="D195:K195"/>
    <mergeCell ref="D196:K196"/>
    <mergeCell ref="D197:K197"/>
    <mergeCell ref="D198:K198"/>
    <mergeCell ref="A179:N179"/>
    <mergeCell ref="D189:K189"/>
    <mergeCell ref="D190:K190"/>
    <mergeCell ref="D191:K191"/>
    <mergeCell ref="D192:K192"/>
    <mergeCell ref="D193:K193"/>
    <mergeCell ref="D194:K194"/>
    <mergeCell ref="D183:K183"/>
    <mergeCell ref="D184:K184"/>
    <mergeCell ref="D185:K185"/>
    <mergeCell ref="D186:K186"/>
    <mergeCell ref="D187:K187"/>
    <mergeCell ref="D188:K188"/>
    <mergeCell ref="D180:J180"/>
    <mergeCell ref="D181:K181"/>
    <mergeCell ref="D182:K182"/>
    <mergeCell ref="G60:G63"/>
    <mergeCell ref="H60:H62"/>
    <mergeCell ref="I60:I62"/>
    <mergeCell ref="H173:K173"/>
    <mergeCell ref="A171:A173"/>
    <mergeCell ref="B171:B173"/>
    <mergeCell ref="C171:C173"/>
    <mergeCell ref="D171:D173"/>
    <mergeCell ref="E171:E173"/>
    <mergeCell ref="F171:F173"/>
    <mergeCell ref="G171:G173"/>
    <mergeCell ref="H171:H172"/>
    <mergeCell ref="I171:I172"/>
    <mergeCell ref="J171:J172"/>
  </mergeCells>
  <pageMargins left="0.70866141732283472" right="0.70866141732283472" top="0.74803149606299213" bottom="0.74803149606299213" header="0.31496062992125984" footer="0.31496062992125984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7D00F-96DE-44F2-86D4-A65CD19D7E4B}">
  <dimension ref="A1:F129"/>
  <sheetViews>
    <sheetView zoomScale="90" zoomScaleNormal="90" workbookViewId="0">
      <selection activeCell="F124" sqref="F124"/>
    </sheetView>
  </sheetViews>
  <sheetFormatPr defaultRowHeight="35.1" customHeight="1" x14ac:dyDescent="0.3"/>
  <cols>
    <col min="1" max="1" width="19.33203125" customWidth="1"/>
    <col min="2" max="2" width="64.88671875" customWidth="1"/>
    <col min="6" max="6" width="14" customWidth="1"/>
    <col min="7" max="7" width="8.88671875" customWidth="1"/>
  </cols>
  <sheetData>
    <row r="1" spans="1:6" s="8" customFormat="1" ht="35.1" customHeight="1" x14ac:dyDescent="0.3">
      <c r="A1" s="396" t="s">
        <v>174</v>
      </c>
      <c r="B1" s="398" t="s">
        <v>390</v>
      </c>
      <c r="C1" s="396" t="s">
        <v>175</v>
      </c>
      <c r="D1" s="396"/>
      <c r="E1" s="396"/>
      <c r="F1" s="396" t="s">
        <v>176</v>
      </c>
    </row>
    <row r="2" spans="1:6" s="8" customFormat="1" ht="35.1" customHeight="1" x14ac:dyDescent="0.3">
      <c r="A2" s="396"/>
      <c r="B2" s="399"/>
      <c r="C2" s="26">
        <v>2026</v>
      </c>
      <c r="D2" s="26">
        <v>2027</v>
      </c>
      <c r="E2" s="26">
        <v>2028</v>
      </c>
      <c r="F2" s="396"/>
    </row>
    <row r="3" spans="1:6" s="8" customFormat="1" ht="35.1" customHeight="1" x14ac:dyDescent="0.3">
      <c r="A3" s="27">
        <v>1</v>
      </c>
      <c r="B3" s="27">
        <v>2</v>
      </c>
      <c r="C3" s="27">
        <v>3</v>
      </c>
      <c r="D3" s="27">
        <v>4</v>
      </c>
      <c r="E3" s="27">
        <v>5</v>
      </c>
      <c r="F3" s="27">
        <v>6</v>
      </c>
    </row>
    <row r="4" spans="1:6" s="8" customFormat="1" ht="35.1" customHeight="1" x14ac:dyDescent="0.3">
      <c r="A4" s="397" t="s">
        <v>297</v>
      </c>
      <c r="B4" s="397"/>
      <c r="C4" s="397"/>
      <c r="D4" s="397"/>
      <c r="E4" s="397"/>
      <c r="F4" s="397"/>
    </row>
    <row r="5" spans="1:6" s="8" customFormat="1" ht="35.1" customHeight="1" x14ac:dyDescent="0.3">
      <c r="A5" s="393" t="s">
        <v>178</v>
      </c>
      <c r="B5" s="393"/>
      <c r="C5" s="393"/>
      <c r="D5" s="393"/>
      <c r="E5" s="393"/>
      <c r="F5" s="393"/>
    </row>
    <row r="6" spans="1:6" s="8" customFormat="1" ht="35.1" customHeight="1" x14ac:dyDescent="0.3">
      <c r="A6" s="10" t="s">
        <v>341</v>
      </c>
      <c r="B6" s="11" t="s">
        <v>298</v>
      </c>
      <c r="C6" s="12">
        <v>1</v>
      </c>
      <c r="D6" s="12">
        <v>1</v>
      </c>
      <c r="E6" s="12">
        <v>1</v>
      </c>
      <c r="F6" s="12" t="s">
        <v>275</v>
      </c>
    </row>
    <row r="7" spans="1:6" s="8" customFormat="1" ht="35.1" customHeight="1" x14ac:dyDescent="0.3">
      <c r="A7" s="10" t="s">
        <v>342</v>
      </c>
      <c r="B7" s="11" t="s">
        <v>311</v>
      </c>
      <c r="C7" s="12">
        <v>16</v>
      </c>
      <c r="D7" s="12">
        <v>16</v>
      </c>
      <c r="E7" s="12">
        <v>16</v>
      </c>
      <c r="F7" s="12" t="s">
        <v>275</v>
      </c>
    </row>
    <row r="8" spans="1:6" s="8" customFormat="1" ht="35.1" customHeight="1" x14ac:dyDescent="0.3">
      <c r="A8" s="393" t="s">
        <v>179</v>
      </c>
      <c r="B8" s="393"/>
      <c r="C8" s="393"/>
      <c r="D8" s="393"/>
      <c r="E8" s="393"/>
      <c r="F8" s="393"/>
    </row>
    <row r="9" spans="1:6" s="8" customFormat="1" ht="35.1" customHeight="1" x14ac:dyDescent="0.3">
      <c r="A9" s="393" t="s">
        <v>189</v>
      </c>
      <c r="B9" s="393"/>
      <c r="C9" s="393"/>
      <c r="D9" s="393"/>
      <c r="E9" s="393"/>
      <c r="F9" s="393"/>
    </row>
    <row r="10" spans="1:6" s="8" customFormat="1" ht="35.1" customHeight="1" x14ac:dyDescent="0.3">
      <c r="A10" s="10" t="s">
        <v>180</v>
      </c>
      <c r="B10" s="11" t="s">
        <v>13</v>
      </c>
      <c r="C10" s="12">
        <v>100</v>
      </c>
      <c r="D10" s="12">
        <v>100</v>
      </c>
      <c r="E10" s="12">
        <v>100</v>
      </c>
      <c r="F10" s="12" t="s">
        <v>276</v>
      </c>
    </row>
    <row r="11" spans="1:6" s="8" customFormat="1" ht="35.1" customHeight="1" x14ac:dyDescent="0.3">
      <c r="A11" s="393" t="s">
        <v>181</v>
      </c>
      <c r="B11" s="393"/>
      <c r="C11" s="393"/>
      <c r="D11" s="393"/>
      <c r="E11" s="393"/>
      <c r="F11" s="393"/>
    </row>
    <row r="12" spans="1:6" s="8" customFormat="1" ht="35.1" customHeight="1" x14ac:dyDescent="0.3">
      <c r="A12" s="393" t="s">
        <v>190</v>
      </c>
      <c r="B12" s="393"/>
      <c r="C12" s="393"/>
      <c r="D12" s="393"/>
      <c r="E12" s="393"/>
      <c r="F12" s="393"/>
    </row>
    <row r="13" spans="1:6" s="8" customFormat="1" ht="35.1" customHeight="1" x14ac:dyDescent="0.3">
      <c r="A13" s="10" t="s">
        <v>182</v>
      </c>
      <c r="B13" s="11" t="s">
        <v>299</v>
      </c>
      <c r="C13" s="12">
        <v>20</v>
      </c>
      <c r="D13" s="12">
        <v>20</v>
      </c>
      <c r="E13" s="12">
        <v>10</v>
      </c>
      <c r="F13" s="12" t="s">
        <v>277</v>
      </c>
    </row>
    <row r="14" spans="1:6" s="8" customFormat="1" ht="35.1" customHeight="1" x14ac:dyDescent="0.3">
      <c r="A14" s="10" t="s">
        <v>183</v>
      </c>
      <c r="B14" s="11" t="s">
        <v>20</v>
      </c>
      <c r="C14" s="12">
        <v>0</v>
      </c>
      <c r="D14" s="12">
        <v>0</v>
      </c>
      <c r="E14" s="12">
        <v>0</v>
      </c>
      <c r="F14" s="12" t="s">
        <v>277</v>
      </c>
    </row>
    <row r="15" spans="1:6" s="8" customFormat="1" ht="35.1" customHeight="1" x14ac:dyDescent="0.3">
      <c r="A15" s="10" t="s">
        <v>184</v>
      </c>
      <c r="B15" s="11" t="s">
        <v>343</v>
      </c>
      <c r="C15" s="12">
        <v>1</v>
      </c>
      <c r="D15" s="12">
        <v>1</v>
      </c>
      <c r="E15" s="12">
        <v>1</v>
      </c>
      <c r="F15" s="12" t="s">
        <v>277</v>
      </c>
    </row>
    <row r="16" spans="1:6" s="8" customFormat="1" ht="35.1" customHeight="1" x14ac:dyDescent="0.3">
      <c r="A16" s="10" t="s">
        <v>185</v>
      </c>
      <c r="B16" s="11" t="s">
        <v>21</v>
      </c>
      <c r="C16" s="12">
        <v>3</v>
      </c>
      <c r="D16" s="12">
        <v>2</v>
      </c>
      <c r="E16" s="12">
        <v>2</v>
      </c>
      <c r="F16" s="12" t="s">
        <v>277</v>
      </c>
    </row>
    <row r="17" spans="1:6" s="8" customFormat="1" ht="35.1" customHeight="1" x14ac:dyDescent="0.3">
      <c r="A17" s="10" t="s">
        <v>186</v>
      </c>
      <c r="B17" s="11" t="s">
        <v>344</v>
      </c>
      <c r="C17" s="12">
        <v>3</v>
      </c>
      <c r="D17" s="12">
        <v>3</v>
      </c>
      <c r="E17" s="12">
        <v>2</v>
      </c>
      <c r="F17" s="12" t="s">
        <v>277</v>
      </c>
    </row>
    <row r="18" spans="1:6" s="8" customFormat="1" ht="35.1" customHeight="1" x14ac:dyDescent="0.3">
      <c r="A18" s="10" t="s">
        <v>401</v>
      </c>
      <c r="B18" s="11" t="s">
        <v>402</v>
      </c>
      <c r="C18" s="12">
        <v>1</v>
      </c>
      <c r="D18" s="12">
        <v>0</v>
      </c>
      <c r="E18" s="12">
        <v>0</v>
      </c>
      <c r="F18" s="12" t="s">
        <v>277</v>
      </c>
    </row>
    <row r="19" spans="1:6" s="8" customFormat="1" ht="35.1" customHeight="1" x14ac:dyDescent="0.3">
      <c r="A19" s="393" t="s">
        <v>191</v>
      </c>
      <c r="B19" s="393"/>
      <c r="C19" s="393"/>
      <c r="D19" s="393"/>
      <c r="E19" s="393"/>
      <c r="F19" s="393"/>
    </row>
    <row r="20" spans="1:6" s="8" customFormat="1" ht="35.1" customHeight="1" x14ac:dyDescent="0.3">
      <c r="A20" s="23" t="s">
        <v>345</v>
      </c>
      <c r="B20" s="159" t="s">
        <v>346</v>
      </c>
      <c r="C20" s="25">
        <v>1</v>
      </c>
      <c r="D20" s="25">
        <v>0</v>
      </c>
      <c r="E20" s="25">
        <v>0</v>
      </c>
      <c r="F20" s="25" t="s">
        <v>277</v>
      </c>
    </row>
    <row r="21" spans="1:6" ht="55.95" customHeight="1" x14ac:dyDescent="0.3">
      <c r="A21" s="23" t="s">
        <v>347</v>
      </c>
      <c r="B21" s="24" t="s">
        <v>348</v>
      </c>
      <c r="C21" s="25">
        <v>1</v>
      </c>
      <c r="D21" s="25">
        <v>0</v>
      </c>
      <c r="E21" s="25">
        <v>0</v>
      </c>
      <c r="F21" s="25" t="s">
        <v>277</v>
      </c>
    </row>
    <row r="22" spans="1:6" ht="56.4" customHeight="1" x14ac:dyDescent="0.3">
      <c r="A22" s="23" t="s">
        <v>349</v>
      </c>
      <c r="B22" s="159" t="s">
        <v>395</v>
      </c>
      <c r="C22" s="25">
        <v>1</v>
      </c>
      <c r="D22" s="25">
        <v>0</v>
      </c>
      <c r="E22" s="25">
        <v>0</v>
      </c>
      <c r="F22" s="25" t="s">
        <v>277</v>
      </c>
    </row>
    <row r="23" spans="1:6" ht="35.1" customHeight="1" x14ac:dyDescent="0.3">
      <c r="A23" s="23" t="s">
        <v>350</v>
      </c>
      <c r="B23" s="159" t="s">
        <v>351</v>
      </c>
      <c r="C23" s="25">
        <v>1</v>
      </c>
      <c r="D23" s="25">
        <v>0</v>
      </c>
      <c r="E23" s="25">
        <v>0</v>
      </c>
      <c r="F23" s="25" t="s">
        <v>277</v>
      </c>
    </row>
    <row r="24" spans="1:6" ht="63" customHeight="1" x14ac:dyDescent="0.3">
      <c r="A24" s="23" t="s">
        <v>352</v>
      </c>
      <c r="B24" s="24" t="s">
        <v>353</v>
      </c>
      <c r="C24" s="25">
        <v>1</v>
      </c>
      <c r="D24" s="25">
        <v>0</v>
      </c>
      <c r="E24" s="25">
        <v>0</v>
      </c>
      <c r="F24" s="25" t="s">
        <v>277</v>
      </c>
    </row>
    <row r="25" spans="1:6" ht="43.35" customHeight="1" x14ac:dyDescent="0.3">
      <c r="A25" s="23" t="s">
        <v>354</v>
      </c>
      <c r="B25" s="24" t="s">
        <v>355</v>
      </c>
      <c r="C25" s="25">
        <v>1</v>
      </c>
      <c r="D25" s="25">
        <v>0</v>
      </c>
      <c r="E25" s="25">
        <v>0</v>
      </c>
      <c r="F25" s="25" t="s">
        <v>277</v>
      </c>
    </row>
    <row r="26" spans="1:6" ht="35.1" customHeight="1" x14ac:dyDescent="0.3">
      <c r="A26" s="23" t="s">
        <v>356</v>
      </c>
      <c r="B26" s="159" t="s">
        <v>357</v>
      </c>
      <c r="C26" s="25">
        <v>1</v>
      </c>
      <c r="D26" s="25">
        <v>0</v>
      </c>
      <c r="E26" s="25">
        <v>0</v>
      </c>
      <c r="F26" s="25" t="s">
        <v>277</v>
      </c>
    </row>
    <row r="27" spans="1:6" ht="35.1" customHeight="1" x14ac:dyDescent="0.3">
      <c r="A27" s="23" t="s">
        <v>358</v>
      </c>
      <c r="B27" s="159" t="s">
        <v>360</v>
      </c>
      <c r="C27" s="25">
        <v>1</v>
      </c>
      <c r="D27" s="25">
        <v>0</v>
      </c>
      <c r="E27" s="25">
        <v>0</v>
      </c>
      <c r="F27" s="25" t="s">
        <v>277</v>
      </c>
    </row>
    <row r="28" spans="1:6" ht="35.1" customHeight="1" x14ac:dyDescent="0.3">
      <c r="A28" s="23" t="s">
        <v>359</v>
      </c>
      <c r="B28" s="159" t="s">
        <v>362</v>
      </c>
      <c r="C28" s="25">
        <v>10</v>
      </c>
      <c r="D28" s="25">
        <v>10</v>
      </c>
      <c r="E28" s="25">
        <v>10</v>
      </c>
      <c r="F28" s="25" t="s">
        <v>277</v>
      </c>
    </row>
    <row r="29" spans="1:6" ht="35.1" customHeight="1" x14ac:dyDescent="0.3">
      <c r="A29" s="23" t="s">
        <v>361</v>
      </c>
      <c r="B29" s="160" t="s">
        <v>364</v>
      </c>
      <c r="C29" s="25">
        <v>3</v>
      </c>
      <c r="D29" s="25">
        <v>3</v>
      </c>
      <c r="E29" s="25">
        <v>3</v>
      </c>
      <c r="F29" s="25" t="s">
        <v>277</v>
      </c>
    </row>
    <row r="30" spans="1:6" ht="35.1" customHeight="1" x14ac:dyDescent="0.3">
      <c r="A30" s="23" t="s">
        <v>363</v>
      </c>
      <c r="B30" s="159" t="s">
        <v>366</v>
      </c>
      <c r="C30" s="25">
        <v>1</v>
      </c>
      <c r="D30" s="25">
        <v>1</v>
      </c>
      <c r="E30" s="25">
        <v>1</v>
      </c>
      <c r="F30" s="25" t="s">
        <v>277</v>
      </c>
    </row>
    <row r="31" spans="1:6" ht="35.1" customHeight="1" x14ac:dyDescent="0.3">
      <c r="A31" s="23" t="s">
        <v>365</v>
      </c>
      <c r="B31" s="159" t="s">
        <v>368</v>
      </c>
      <c r="C31" s="25">
        <v>15</v>
      </c>
      <c r="D31" s="25">
        <v>15</v>
      </c>
      <c r="E31" s="25">
        <v>15</v>
      </c>
      <c r="F31" s="25" t="s">
        <v>277</v>
      </c>
    </row>
    <row r="32" spans="1:6" ht="35.1" customHeight="1" x14ac:dyDescent="0.3">
      <c r="A32" s="23" t="s">
        <v>367</v>
      </c>
      <c r="B32" s="159" t="s">
        <v>370</v>
      </c>
      <c r="C32" s="25">
        <v>5</v>
      </c>
      <c r="D32" s="25">
        <v>5</v>
      </c>
      <c r="E32" s="25">
        <v>5</v>
      </c>
      <c r="F32" s="25" t="s">
        <v>277</v>
      </c>
    </row>
    <row r="33" spans="1:6" ht="45.6" customHeight="1" x14ac:dyDescent="0.3">
      <c r="A33" s="23" t="s">
        <v>369</v>
      </c>
      <c r="B33" s="159" t="s">
        <v>372</v>
      </c>
      <c r="C33" s="25">
        <v>1</v>
      </c>
      <c r="D33" s="25">
        <v>0</v>
      </c>
      <c r="E33" s="25">
        <v>0</v>
      </c>
      <c r="F33" s="25" t="s">
        <v>277</v>
      </c>
    </row>
    <row r="34" spans="1:6" ht="45.6" customHeight="1" x14ac:dyDescent="0.3">
      <c r="A34" s="23" t="s">
        <v>371</v>
      </c>
      <c r="B34" s="24" t="s">
        <v>374</v>
      </c>
      <c r="C34" s="25">
        <v>1</v>
      </c>
      <c r="D34" s="25">
        <v>0</v>
      </c>
      <c r="E34" s="25">
        <v>0</v>
      </c>
      <c r="F34" s="25" t="s">
        <v>277</v>
      </c>
    </row>
    <row r="35" spans="1:6" ht="43.95" customHeight="1" x14ac:dyDescent="0.3">
      <c r="A35" s="23" t="s">
        <v>373</v>
      </c>
      <c r="B35" s="159" t="s">
        <v>396</v>
      </c>
      <c r="C35" s="25">
        <v>1</v>
      </c>
      <c r="D35" s="25">
        <v>0</v>
      </c>
      <c r="E35" s="25">
        <v>0</v>
      </c>
      <c r="F35" s="25" t="s">
        <v>277</v>
      </c>
    </row>
    <row r="36" spans="1:6" ht="35.1" customHeight="1" x14ac:dyDescent="0.3">
      <c r="A36" s="393" t="s">
        <v>300</v>
      </c>
      <c r="B36" s="393"/>
      <c r="C36" s="393"/>
      <c r="D36" s="393"/>
      <c r="E36" s="393"/>
      <c r="F36" s="393"/>
    </row>
    <row r="37" spans="1:6" s="9" customFormat="1" ht="35.1" customHeight="1" x14ac:dyDescent="0.3">
      <c r="A37" s="10" t="s">
        <v>187</v>
      </c>
      <c r="B37" s="28" t="s">
        <v>32</v>
      </c>
      <c r="C37" s="29">
        <v>0.5</v>
      </c>
      <c r="D37" s="29">
        <v>0.5</v>
      </c>
      <c r="E37" s="29">
        <v>0</v>
      </c>
      <c r="F37" s="29" t="s">
        <v>278</v>
      </c>
    </row>
    <row r="38" spans="1:6" ht="35.1" customHeight="1" x14ac:dyDescent="0.3">
      <c r="A38" s="393" t="s">
        <v>188</v>
      </c>
      <c r="B38" s="393"/>
      <c r="C38" s="393"/>
      <c r="D38" s="393"/>
      <c r="E38" s="393"/>
      <c r="F38" s="393"/>
    </row>
    <row r="39" spans="1:6" ht="35.1" customHeight="1" x14ac:dyDescent="0.3">
      <c r="A39" s="393" t="s">
        <v>327</v>
      </c>
      <c r="B39" s="393"/>
      <c r="C39" s="393"/>
      <c r="D39" s="393"/>
      <c r="E39" s="393"/>
      <c r="F39" s="393"/>
    </row>
    <row r="40" spans="1:6" ht="35.1" customHeight="1" x14ac:dyDescent="0.3">
      <c r="A40" s="10" t="s">
        <v>322</v>
      </c>
      <c r="B40" s="11" t="s">
        <v>296</v>
      </c>
      <c r="C40" s="12">
        <v>1</v>
      </c>
      <c r="D40" s="12">
        <v>0</v>
      </c>
      <c r="E40" s="12">
        <v>0</v>
      </c>
      <c r="F40" s="12" t="s">
        <v>279</v>
      </c>
    </row>
    <row r="41" spans="1:6" ht="35.1" customHeight="1" x14ac:dyDescent="0.3">
      <c r="A41" s="10" t="s">
        <v>335</v>
      </c>
      <c r="B41" s="11" t="s">
        <v>337</v>
      </c>
      <c r="C41" s="12">
        <v>1</v>
      </c>
      <c r="D41" s="12">
        <v>0</v>
      </c>
      <c r="E41" s="12">
        <v>0</v>
      </c>
      <c r="F41" s="12" t="s">
        <v>279</v>
      </c>
    </row>
    <row r="42" spans="1:6" ht="35.1" customHeight="1" x14ac:dyDescent="0.3">
      <c r="A42" s="10" t="s">
        <v>336</v>
      </c>
      <c r="B42" s="11" t="s">
        <v>338</v>
      </c>
      <c r="C42" s="12">
        <v>20</v>
      </c>
      <c r="D42" s="12">
        <v>50</v>
      </c>
      <c r="E42" s="12">
        <v>30</v>
      </c>
      <c r="F42" s="12" t="s">
        <v>279</v>
      </c>
    </row>
    <row r="43" spans="1:6" ht="35.1" customHeight="1" x14ac:dyDescent="0.3">
      <c r="A43" s="10" t="s">
        <v>381</v>
      </c>
      <c r="B43" s="11" t="s">
        <v>383</v>
      </c>
      <c r="C43" s="12">
        <v>0</v>
      </c>
      <c r="D43" s="12">
        <v>0</v>
      </c>
      <c r="E43" s="12">
        <v>1</v>
      </c>
      <c r="F43" s="12" t="s">
        <v>279</v>
      </c>
    </row>
    <row r="44" spans="1:6" ht="38.4" customHeight="1" x14ac:dyDescent="0.3">
      <c r="A44" s="10" t="s">
        <v>382</v>
      </c>
      <c r="B44" s="11" t="s">
        <v>384</v>
      </c>
      <c r="C44" s="12">
        <v>0</v>
      </c>
      <c r="D44" s="12">
        <v>0</v>
      </c>
      <c r="E44" s="12">
        <v>640</v>
      </c>
      <c r="F44" s="12" t="s">
        <v>279</v>
      </c>
    </row>
    <row r="45" spans="1:6" ht="35.1" customHeight="1" x14ac:dyDescent="0.3">
      <c r="A45" s="393" t="s">
        <v>194</v>
      </c>
      <c r="B45" s="393"/>
      <c r="C45" s="393"/>
      <c r="D45" s="393"/>
      <c r="E45" s="393"/>
      <c r="F45" s="393"/>
    </row>
    <row r="46" spans="1:6" ht="35.1" customHeight="1" x14ac:dyDescent="0.3">
      <c r="A46" s="10" t="s">
        <v>375</v>
      </c>
      <c r="B46" s="11" t="s">
        <v>192</v>
      </c>
      <c r="C46" s="12">
        <v>1</v>
      </c>
      <c r="D46" s="12">
        <v>1</v>
      </c>
      <c r="E46" s="12">
        <v>0</v>
      </c>
      <c r="F46" s="12" t="s">
        <v>280</v>
      </c>
    </row>
    <row r="47" spans="1:6" ht="35.1" customHeight="1" x14ac:dyDescent="0.3">
      <c r="A47" s="10" t="s">
        <v>375</v>
      </c>
      <c r="B47" s="28" t="s">
        <v>193</v>
      </c>
      <c r="C47" s="12">
        <v>0</v>
      </c>
      <c r="D47" s="12">
        <v>0</v>
      </c>
      <c r="E47" s="12">
        <v>0</v>
      </c>
      <c r="F47" s="12" t="s">
        <v>280</v>
      </c>
    </row>
    <row r="48" spans="1:6" ht="35.1" customHeight="1" x14ac:dyDescent="0.3">
      <c r="A48" s="393" t="s">
        <v>195</v>
      </c>
      <c r="B48" s="393"/>
      <c r="C48" s="393"/>
      <c r="D48" s="393"/>
      <c r="E48" s="393"/>
      <c r="F48" s="393"/>
    </row>
    <row r="49" spans="1:6" ht="35.1" customHeight="1" x14ac:dyDescent="0.3">
      <c r="A49" s="393" t="s">
        <v>196</v>
      </c>
      <c r="B49" s="393"/>
      <c r="C49" s="393"/>
      <c r="D49" s="393"/>
      <c r="E49" s="393"/>
      <c r="F49" s="393"/>
    </row>
    <row r="50" spans="1:6" ht="35.1" customHeight="1" x14ac:dyDescent="0.3">
      <c r="A50" s="10" t="s">
        <v>197</v>
      </c>
      <c r="B50" s="11" t="s">
        <v>52</v>
      </c>
      <c r="C50" s="12">
        <v>0</v>
      </c>
      <c r="D50" s="12">
        <v>0</v>
      </c>
      <c r="E50" s="12">
        <v>0</v>
      </c>
      <c r="F50" s="12" t="s">
        <v>281</v>
      </c>
    </row>
    <row r="51" spans="1:6" ht="35.1" customHeight="1" x14ac:dyDescent="0.3">
      <c r="A51" s="10" t="s">
        <v>198</v>
      </c>
      <c r="B51" s="11" t="s">
        <v>53</v>
      </c>
      <c r="C51" s="12">
        <v>0</v>
      </c>
      <c r="D51" s="12">
        <v>0</v>
      </c>
      <c r="E51" s="12">
        <v>0</v>
      </c>
      <c r="F51" s="12" t="s">
        <v>281</v>
      </c>
    </row>
    <row r="52" spans="1:6" ht="35.1" customHeight="1" x14ac:dyDescent="0.3">
      <c r="A52" s="393" t="s">
        <v>301</v>
      </c>
      <c r="B52" s="393"/>
      <c r="C52" s="393"/>
      <c r="D52" s="393"/>
      <c r="E52" s="393"/>
      <c r="F52" s="393"/>
    </row>
    <row r="53" spans="1:6" ht="35.1" customHeight="1" x14ac:dyDescent="0.3">
      <c r="A53" s="10" t="s">
        <v>199</v>
      </c>
      <c r="B53" s="11" t="s">
        <v>55</v>
      </c>
      <c r="C53" s="12">
        <v>0</v>
      </c>
      <c r="D53" s="12">
        <v>0</v>
      </c>
      <c r="E53" s="12">
        <v>0</v>
      </c>
      <c r="F53" s="12" t="s">
        <v>282</v>
      </c>
    </row>
    <row r="54" spans="1:6" ht="35.1" customHeight="1" x14ac:dyDescent="0.3">
      <c r="A54" s="10" t="s">
        <v>200</v>
      </c>
      <c r="B54" s="11" t="s">
        <v>376</v>
      </c>
      <c r="C54" s="12">
        <v>100</v>
      </c>
      <c r="D54" s="12">
        <v>0</v>
      </c>
      <c r="E54" s="12">
        <v>0</v>
      </c>
      <c r="F54" s="12" t="s">
        <v>282</v>
      </c>
    </row>
    <row r="55" spans="1:6" ht="35.1" customHeight="1" x14ac:dyDescent="0.3">
      <c r="A55" s="393" t="s">
        <v>302</v>
      </c>
      <c r="B55" s="393"/>
      <c r="C55" s="393"/>
      <c r="D55" s="393"/>
      <c r="E55" s="393"/>
      <c r="F55" s="393"/>
    </row>
    <row r="56" spans="1:6" ht="35.1" customHeight="1" x14ac:dyDescent="0.3">
      <c r="A56" s="30" t="s">
        <v>201</v>
      </c>
      <c r="B56" s="31" t="s">
        <v>13</v>
      </c>
      <c r="C56" s="12">
        <v>0</v>
      </c>
      <c r="D56" s="12">
        <v>0</v>
      </c>
      <c r="E56" s="12">
        <v>0</v>
      </c>
      <c r="F56" s="12" t="s">
        <v>283</v>
      </c>
    </row>
    <row r="57" spans="1:6" ht="35.1" customHeight="1" x14ac:dyDescent="0.3">
      <c r="A57" s="393" t="s">
        <v>202</v>
      </c>
      <c r="B57" s="393"/>
      <c r="C57" s="393"/>
      <c r="D57" s="393"/>
      <c r="E57" s="393"/>
      <c r="F57" s="393"/>
    </row>
    <row r="58" spans="1:6" ht="35.1" customHeight="1" x14ac:dyDescent="0.3">
      <c r="A58" s="10" t="s">
        <v>203</v>
      </c>
      <c r="B58" s="11" t="s">
        <v>62</v>
      </c>
      <c r="C58" s="12">
        <v>0</v>
      </c>
      <c r="D58" s="12">
        <v>0</v>
      </c>
      <c r="E58" s="12">
        <v>0</v>
      </c>
      <c r="F58" s="12" t="s">
        <v>284</v>
      </c>
    </row>
    <row r="59" spans="1:6" ht="35.1" customHeight="1" x14ac:dyDescent="0.3">
      <c r="A59" s="393" t="s">
        <v>204</v>
      </c>
      <c r="B59" s="393"/>
      <c r="C59" s="393"/>
      <c r="D59" s="393"/>
      <c r="E59" s="393"/>
      <c r="F59" s="393"/>
    </row>
    <row r="60" spans="1:6" ht="35.1" customHeight="1" x14ac:dyDescent="0.3">
      <c r="A60" s="10" t="s">
        <v>205</v>
      </c>
      <c r="B60" s="11" t="s">
        <v>29</v>
      </c>
      <c r="C60" s="12">
        <v>30</v>
      </c>
      <c r="D60" s="12">
        <v>50</v>
      </c>
      <c r="E60" s="12">
        <v>20</v>
      </c>
      <c r="F60" s="12" t="s">
        <v>284</v>
      </c>
    </row>
    <row r="61" spans="1:6" ht="35.1" customHeight="1" x14ac:dyDescent="0.3">
      <c r="A61" s="394" t="s">
        <v>303</v>
      </c>
      <c r="B61" s="394"/>
      <c r="C61" s="394"/>
      <c r="D61" s="394"/>
      <c r="E61" s="394"/>
      <c r="F61" s="394"/>
    </row>
    <row r="62" spans="1:6" ht="35.1" customHeight="1" x14ac:dyDescent="0.3">
      <c r="A62" s="30" t="s">
        <v>304</v>
      </c>
      <c r="B62" s="31" t="s">
        <v>296</v>
      </c>
      <c r="C62" s="32">
        <v>1</v>
      </c>
      <c r="D62" s="32">
        <v>1</v>
      </c>
      <c r="E62" s="32">
        <v>1</v>
      </c>
      <c r="F62" s="32" t="s">
        <v>284</v>
      </c>
    </row>
    <row r="63" spans="1:6" ht="35.1" customHeight="1" x14ac:dyDescent="0.3">
      <c r="A63" s="394" t="s">
        <v>319</v>
      </c>
      <c r="B63" s="394"/>
      <c r="C63" s="394"/>
      <c r="D63" s="394"/>
      <c r="E63" s="394"/>
      <c r="F63" s="394"/>
    </row>
    <row r="64" spans="1:6" ht="35.1" customHeight="1" x14ac:dyDescent="0.3">
      <c r="A64" s="30" t="s">
        <v>305</v>
      </c>
      <c r="B64" s="31" t="s">
        <v>70</v>
      </c>
      <c r="C64" s="32">
        <v>0</v>
      </c>
      <c r="D64" s="32">
        <v>0</v>
      </c>
      <c r="E64" s="32">
        <v>0</v>
      </c>
      <c r="F64" s="32" t="s">
        <v>306</v>
      </c>
    </row>
    <row r="65" spans="1:6" ht="35.1" customHeight="1" x14ac:dyDescent="0.3">
      <c r="A65" s="33" t="s">
        <v>307</v>
      </c>
      <c r="B65" s="31" t="s">
        <v>29</v>
      </c>
      <c r="C65" s="32">
        <v>0</v>
      </c>
      <c r="D65" s="32">
        <v>0</v>
      </c>
      <c r="E65" s="32">
        <v>0</v>
      </c>
      <c r="F65" s="32" t="s">
        <v>306</v>
      </c>
    </row>
    <row r="66" spans="1:6" ht="35.1" customHeight="1" x14ac:dyDescent="0.3">
      <c r="A66" s="395" t="s">
        <v>326</v>
      </c>
      <c r="B66" s="395"/>
      <c r="C66" s="395"/>
      <c r="D66" s="395"/>
      <c r="E66" s="395"/>
      <c r="F66" s="395"/>
    </row>
    <row r="67" spans="1:6" ht="35.1" customHeight="1" x14ac:dyDescent="0.3">
      <c r="A67" s="23" t="s">
        <v>320</v>
      </c>
      <c r="B67" s="34" t="s">
        <v>70</v>
      </c>
      <c r="C67" s="25">
        <v>100</v>
      </c>
      <c r="D67" s="25">
        <v>0</v>
      </c>
      <c r="E67" s="25">
        <v>0</v>
      </c>
      <c r="F67" s="25" t="s">
        <v>306</v>
      </c>
    </row>
    <row r="68" spans="1:6" ht="35.1" customHeight="1" x14ac:dyDescent="0.3">
      <c r="A68" s="23" t="s">
        <v>321</v>
      </c>
      <c r="B68" s="34" t="s">
        <v>29</v>
      </c>
      <c r="C68" s="25">
        <v>0</v>
      </c>
      <c r="D68" s="25">
        <v>40</v>
      </c>
      <c r="E68" s="25">
        <v>60</v>
      </c>
      <c r="F68" s="25" t="s">
        <v>306</v>
      </c>
    </row>
    <row r="69" spans="1:6" ht="35.1" customHeight="1" x14ac:dyDescent="0.3">
      <c r="A69" s="23" t="s">
        <v>385</v>
      </c>
      <c r="B69" s="34" t="s">
        <v>388</v>
      </c>
      <c r="C69" s="25">
        <v>0</v>
      </c>
      <c r="D69" s="25">
        <v>0.5</v>
      </c>
      <c r="E69" s="25">
        <v>0</v>
      </c>
      <c r="F69" s="25" t="s">
        <v>306</v>
      </c>
    </row>
    <row r="70" spans="1:6" ht="35.1" customHeight="1" x14ac:dyDescent="0.3">
      <c r="A70" s="23" t="s">
        <v>386</v>
      </c>
      <c r="B70" s="34" t="s">
        <v>387</v>
      </c>
      <c r="C70" s="25">
        <v>0</v>
      </c>
      <c r="D70" s="25">
        <v>92500</v>
      </c>
      <c r="E70" s="25">
        <v>92500</v>
      </c>
      <c r="F70" s="25" t="s">
        <v>306</v>
      </c>
    </row>
    <row r="71" spans="1:6" ht="35.1" customHeight="1" x14ac:dyDescent="0.3">
      <c r="A71" s="393" t="s">
        <v>206</v>
      </c>
      <c r="B71" s="393"/>
      <c r="C71" s="393"/>
      <c r="D71" s="393"/>
      <c r="E71" s="393"/>
      <c r="F71" s="393"/>
    </row>
    <row r="72" spans="1:6" ht="35.1" customHeight="1" x14ac:dyDescent="0.3">
      <c r="A72" s="10" t="s">
        <v>207</v>
      </c>
      <c r="B72" s="11" t="s">
        <v>87</v>
      </c>
      <c r="C72" s="12">
        <v>100</v>
      </c>
      <c r="D72" s="12">
        <v>100</v>
      </c>
      <c r="E72" s="12">
        <v>100</v>
      </c>
      <c r="F72" s="12" t="s">
        <v>284</v>
      </c>
    </row>
    <row r="73" spans="1:6" ht="35.1" customHeight="1" x14ac:dyDescent="0.3">
      <c r="A73" s="393" t="s">
        <v>208</v>
      </c>
      <c r="B73" s="393"/>
      <c r="C73" s="393"/>
      <c r="D73" s="393"/>
      <c r="E73" s="393"/>
      <c r="F73" s="393"/>
    </row>
    <row r="74" spans="1:6" ht="35.1" customHeight="1" x14ac:dyDescent="0.3">
      <c r="A74" s="393" t="s">
        <v>317</v>
      </c>
      <c r="B74" s="393"/>
      <c r="C74" s="393"/>
      <c r="D74" s="393"/>
      <c r="E74" s="393"/>
      <c r="F74" s="393"/>
    </row>
    <row r="75" spans="1:6" ht="35.1" customHeight="1" x14ac:dyDescent="0.3">
      <c r="A75" s="10" t="s">
        <v>209</v>
      </c>
      <c r="B75" s="11" t="s">
        <v>329</v>
      </c>
      <c r="C75" s="169">
        <v>1500</v>
      </c>
      <c r="D75" s="169">
        <v>1600</v>
      </c>
      <c r="E75" s="169">
        <v>1600</v>
      </c>
      <c r="F75" s="169" t="s">
        <v>285</v>
      </c>
    </row>
    <row r="76" spans="1:6" ht="35.1" customHeight="1" x14ac:dyDescent="0.3">
      <c r="A76" s="10" t="s">
        <v>209</v>
      </c>
      <c r="B76" s="11" t="s">
        <v>330</v>
      </c>
      <c r="C76" s="36">
        <v>3</v>
      </c>
      <c r="D76" s="36">
        <v>3</v>
      </c>
      <c r="E76" s="36">
        <v>3</v>
      </c>
      <c r="F76" s="36" t="s">
        <v>285</v>
      </c>
    </row>
    <row r="77" spans="1:6" ht="35.1" customHeight="1" x14ac:dyDescent="0.3">
      <c r="A77" s="10" t="s">
        <v>209</v>
      </c>
      <c r="B77" s="11" t="s">
        <v>308</v>
      </c>
      <c r="C77" s="36">
        <v>9</v>
      </c>
      <c r="D77" s="36">
        <v>9</v>
      </c>
      <c r="E77" s="36">
        <v>9</v>
      </c>
      <c r="F77" s="36" t="s">
        <v>285</v>
      </c>
    </row>
    <row r="78" spans="1:6" ht="35.1" customHeight="1" x14ac:dyDescent="0.3">
      <c r="A78" s="10" t="s">
        <v>210</v>
      </c>
      <c r="B78" s="11" t="s">
        <v>309</v>
      </c>
      <c r="C78" s="36">
        <v>3</v>
      </c>
      <c r="D78" s="36">
        <v>3</v>
      </c>
      <c r="E78" s="36">
        <v>3</v>
      </c>
      <c r="F78" s="36" t="s">
        <v>285</v>
      </c>
    </row>
    <row r="79" spans="1:6" ht="35.1" customHeight="1" x14ac:dyDescent="0.3">
      <c r="A79" s="10" t="s">
        <v>211</v>
      </c>
      <c r="B79" s="11" t="s">
        <v>258</v>
      </c>
      <c r="C79" s="36">
        <v>200</v>
      </c>
      <c r="D79" s="36">
        <v>200</v>
      </c>
      <c r="E79" s="36">
        <v>200</v>
      </c>
      <c r="F79" s="36" t="s">
        <v>285</v>
      </c>
    </row>
    <row r="80" spans="1:6" ht="35.1" customHeight="1" x14ac:dyDescent="0.3">
      <c r="A80" s="10" t="s">
        <v>212</v>
      </c>
      <c r="B80" s="11" t="s">
        <v>259</v>
      </c>
      <c r="C80" s="36">
        <v>121</v>
      </c>
      <c r="D80" s="36">
        <v>121</v>
      </c>
      <c r="E80" s="36">
        <v>121</v>
      </c>
      <c r="F80" s="36" t="s">
        <v>285</v>
      </c>
    </row>
    <row r="81" spans="1:6" ht="35.1" customHeight="1" x14ac:dyDescent="0.3">
      <c r="A81" s="10" t="s">
        <v>213</v>
      </c>
      <c r="B81" s="11" t="s">
        <v>260</v>
      </c>
      <c r="C81" s="36">
        <v>314</v>
      </c>
      <c r="D81" s="36">
        <v>314</v>
      </c>
      <c r="E81" s="36">
        <v>314</v>
      </c>
      <c r="F81" s="36" t="s">
        <v>285</v>
      </c>
    </row>
    <row r="82" spans="1:6" ht="35.1" customHeight="1" x14ac:dyDescent="0.3">
      <c r="A82" s="10" t="s">
        <v>214</v>
      </c>
      <c r="B82" s="11" t="s">
        <v>261</v>
      </c>
      <c r="C82" s="36">
        <v>109</v>
      </c>
      <c r="D82" s="36">
        <v>109</v>
      </c>
      <c r="E82" s="36">
        <v>109</v>
      </c>
      <c r="F82" s="36" t="s">
        <v>285</v>
      </c>
    </row>
    <row r="83" spans="1:6" ht="35.1" customHeight="1" x14ac:dyDescent="0.3">
      <c r="A83" s="10" t="s">
        <v>215</v>
      </c>
      <c r="B83" s="11" t="s">
        <v>90</v>
      </c>
      <c r="C83" s="36">
        <v>320</v>
      </c>
      <c r="D83" s="36">
        <v>320</v>
      </c>
      <c r="E83" s="36">
        <v>320</v>
      </c>
      <c r="F83" s="36" t="s">
        <v>285</v>
      </c>
    </row>
    <row r="84" spans="1:6" ht="35.1" customHeight="1" x14ac:dyDescent="0.3">
      <c r="A84" s="10" t="s">
        <v>216</v>
      </c>
      <c r="B84" s="11" t="s">
        <v>262</v>
      </c>
      <c r="C84" s="36">
        <v>723</v>
      </c>
      <c r="D84" s="36">
        <v>723</v>
      </c>
      <c r="E84" s="36">
        <v>723</v>
      </c>
      <c r="F84" s="36" t="s">
        <v>285</v>
      </c>
    </row>
    <row r="85" spans="1:6" ht="35.1" customHeight="1" x14ac:dyDescent="0.3">
      <c r="A85" s="10" t="s">
        <v>217</v>
      </c>
      <c r="B85" s="11" t="s">
        <v>91</v>
      </c>
      <c r="C85" s="36">
        <v>7.25</v>
      </c>
      <c r="D85" s="36">
        <v>7.25</v>
      </c>
      <c r="E85" s="36">
        <v>7.25</v>
      </c>
      <c r="F85" s="36" t="s">
        <v>285</v>
      </c>
    </row>
    <row r="86" spans="1:6" ht="35.1" customHeight="1" x14ac:dyDescent="0.3">
      <c r="A86" s="10" t="s">
        <v>218</v>
      </c>
      <c r="B86" s="11" t="s">
        <v>263</v>
      </c>
      <c r="C86" s="36">
        <v>269.5</v>
      </c>
      <c r="D86" s="36">
        <v>269.5</v>
      </c>
      <c r="E86" s="36">
        <v>269.5</v>
      </c>
      <c r="F86" s="36" t="s">
        <v>285</v>
      </c>
    </row>
    <row r="87" spans="1:6" ht="35.1" customHeight="1" x14ac:dyDescent="0.3">
      <c r="A87" s="10" t="s">
        <v>219</v>
      </c>
      <c r="B87" s="11" t="s">
        <v>264</v>
      </c>
      <c r="C87" s="36">
        <v>1467</v>
      </c>
      <c r="D87" s="36">
        <v>1467</v>
      </c>
      <c r="E87" s="36">
        <v>1467</v>
      </c>
      <c r="F87" s="36" t="s">
        <v>285</v>
      </c>
    </row>
    <row r="88" spans="1:6" ht="35.1" customHeight="1" x14ac:dyDescent="0.3">
      <c r="A88" s="10" t="s">
        <v>220</v>
      </c>
      <c r="B88" s="11" t="s">
        <v>265</v>
      </c>
      <c r="C88" s="36">
        <v>70</v>
      </c>
      <c r="D88" s="36">
        <v>100</v>
      </c>
      <c r="E88" s="36">
        <v>150</v>
      </c>
      <c r="F88" s="36" t="s">
        <v>285</v>
      </c>
    </row>
    <row r="89" spans="1:6" ht="35.1" customHeight="1" x14ac:dyDescent="0.3">
      <c r="A89" s="10" t="s">
        <v>221</v>
      </c>
      <c r="B89" s="11" t="s">
        <v>266</v>
      </c>
      <c r="C89" s="36">
        <v>200</v>
      </c>
      <c r="D89" s="36">
        <v>200</v>
      </c>
      <c r="E89" s="36">
        <v>200</v>
      </c>
      <c r="F89" s="36" t="s">
        <v>285</v>
      </c>
    </row>
    <row r="90" spans="1:6" ht="35.1" customHeight="1" x14ac:dyDescent="0.3">
      <c r="A90" s="10" t="s">
        <v>222</v>
      </c>
      <c r="B90" s="11" t="s">
        <v>267</v>
      </c>
      <c r="C90" s="36">
        <v>1262</v>
      </c>
      <c r="D90" s="36">
        <v>1262</v>
      </c>
      <c r="E90" s="36">
        <v>1262</v>
      </c>
      <c r="F90" s="36" t="s">
        <v>285</v>
      </c>
    </row>
    <row r="91" spans="1:6" ht="35.1" customHeight="1" x14ac:dyDescent="0.3">
      <c r="A91" s="10" t="s">
        <v>223</v>
      </c>
      <c r="B91" s="11" t="s">
        <v>268</v>
      </c>
      <c r="C91" s="36">
        <v>100</v>
      </c>
      <c r="D91" s="36">
        <v>100</v>
      </c>
      <c r="E91" s="36">
        <v>100</v>
      </c>
      <c r="F91" s="36" t="s">
        <v>285</v>
      </c>
    </row>
    <row r="92" spans="1:6" ht="35.1" customHeight="1" x14ac:dyDescent="0.3">
      <c r="A92" s="10" t="s">
        <v>224</v>
      </c>
      <c r="B92" s="11" t="s">
        <v>269</v>
      </c>
      <c r="C92" s="36">
        <v>319</v>
      </c>
      <c r="D92" s="36">
        <v>319</v>
      </c>
      <c r="E92" s="36">
        <v>319</v>
      </c>
      <c r="F92" s="36" t="s">
        <v>285</v>
      </c>
    </row>
    <row r="93" spans="1:6" ht="35.1" customHeight="1" x14ac:dyDescent="0.3">
      <c r="A93" s="10" t="s">
        <v>225</v>
      </c>
      <c r="B93" s="11" t="s">
        <v>270</v>
      </c>
      <c r="C93" s="36">
        <v>220</v>
      </c>
      <c r="D93" s="36">
        <v>250</v>
      </c>
      <c r="E93" s="36">
        <v>250</v>
      </c>
      <c r="F93" s="36" t="s">
        <v>285</v>
      </c>
    </row>
    <row r="94" spans="1:6" ht="35.1" customHeight="1" x14ac:dyDescent="0.3">
      <c r="A94" s="10" t="s">
        <v>226</v>
      </c>
      <c r="B94" s="11" t="s">
        <v>92</v>
      </c>
      <c r="C94" s="36">
        <v>100</v>
      </c>
      <c r="D94" s="36">
        <v>100</v>
      </c>
      <c r="E94" s="36">
        <v>100</v>
      </c>
      <c r="F94" s="36" t="s">
        <v>285</v>
      </c>
    </row>
    <row r="95" spans="1:6" ht="35.1" customHeight="1" x14ac:dyDescent="0.3">
      <c r="A95" s="10" t="s">
        <v>227</v>
      </c>
      <c r="B95" s="11" t="s">
        <v>93</v>
      </c>
      <c r="C95" s="36">
        <v>94.15</v>
      </c>
      <c r="D95" s="36">
        <v>94.15</v>
      </c>
      <c r="E95" s="36">
        <v>94.15</v>
      </c>
      <c r="F95" s="36" t="s">
        <v>285</v>
      </c>
    </row>
    <row r="96" spans="1:6" ht="35.1" customHeight="1" x14ac:dyDescent="0.3">
      <c r="A96" s="10" t="s">
        <v>228</v>
      </c>
      <c r="B96" s="11" t="s">
        <v>94</v>
      </c>
      <c r="C96" s="36">
        <v>30</v>
      </c>
      <c r="D96" s="36">
        <v>30</v>
      </c>
      <c r="E96" s="36">
        <v>30</v>
      </c>
      <c r="F96" s="36" t="s">
        <v>285</v>
      </c>
    </row>
    <row r="97" spans="1:6" ht="35.1" customHeight="1" x14ac:dyDescent="0.3">
      <c r="A97" s="10" t="s">
        <v>229</v>
      </c>
      <c r="B97" s="11" t="s">
        <v>271</v>
      </c>
      <c r="C97" s="36">
        <v>1687</v>
      </c>
      <c r="D97" s="36">
        <v>1687</v>
      </c>
      <c r="E97" s="36">
        <v>1687</v>
      </c>
      <c r="F97" s="36" t="s">
        <v>285</v>
      </c>
    </row>
    <row r="98" spans="1:6" ht="35.1" customHeight="1" x14ac:dyDescent="0.3">
      <c r="A98" s="10" t="s">
        <v>230</v>
      </c>
      <c r="B98" s="11" t="s">
        <v>95</v>
      </c>
      <c r="C98" s="36">
        <v>3</v>
      </c>
      <c r="D98" s="36">
        <v>3</v>
      </c>
      <c r="E98" s="36">
        <v>3</v>
      </c>
      <c r="F98" s="36" t="s">
        <v>285</v>
      </c>
    </row>
    <row r="99" spans="1:6" ht="35.1" customHeight="1" x14ac:dyDescent="0.3">
      <c r="A99" s="10" t="s">
        <v>231</v>
      </c>
      <c r="B99" s="11" t="s">
        <v>96</v>
      </c>
      <c r="C99" s="36">
        <v>17</v>
      </c>
      <c r="D99" s="36">
        <v>18</v>
      </c>
      <c r="E99" s="36">
        <v>19</v>
      </c>
      <c r="F99" s="36" t="s">
        <v>285</v>
      </c>
    </row>
    <row r="100" spans="1:6" ht="35.1" customHeight="1" x14ac:dyDescent="0.3">
      <c r="A100" s="10" t="s">
        <v>232</v>
      </c>
      <c r="B100" s="11" t="s">
        <v>97</v>
      </c>
      <c r="C100" s="36">
        <v>40</v>
      </c>
      <c r="D100" s="36">
        <v>40</v>
      </c>
      <c r="E100" s="36">
        <v>40</v>
      </c>
      <c r="F100" s="36" t="s">
        <v>285</v>
      </c>
    </row>
    <row r="101" spans="1:6" ht="35.1" customHeight="1" x14ac:dyDescent="0.3">
      <c r="A101" s="10" t="s">
        <v>233</v>
      </c>
      <c r="B101" s="11" t="s">
        <v>272</v>
      </c>
      <c r="C101" s="36">
        <v>0.1</v>
      </c>
      <c r="D101" s="36">
        <v>0.1</v>
      </c>
      <c r="E101" s="36">
        <v>0.1</v>
      </c>
      <c r="F101" s="36" t="s">
        <v>285</v>
      </c>
    </row>
    <row r="102" spans="1:6" ht="35.1" customHeight="1" x14ac:dyDescent="0.3">
      <c r="A102" s="10" t="s">
        <v>234</v>
      </c>
      <c r="B102" s="11" t="s">
        <v>273</v>
      </c>
      <c r="C102" s="36">
        <v>0.7</v>
      </c>
      <c r="D102" s="36">
        <v>1</v>
      </c>
      <c r="E102" s="36">
        <v>1</v>
      </c>
      <c r="F102" s="36" t="s">
        <v>285</v>
      </c>
    </row>
    <row r="103" spans="1:6" ht="35.1" customHeight="1" x14ac:dyDescent="0.3">
      <c r="A103" s="10" t="s">
        <v>235</v>
      </c>
      <c r="B103" s="11" t="s">
        <v>98</v>
      </c>
      <c r="C103" s="36">
        <v>450</v>
      </c>
      <c r="D103" s="36">
        <v>450</v>
      </c>
      <c r="E103" s="36">
        <v>450</v>
      </c>
      <c r="F103" s="36" t="s">
        <v>285</v>
      </c>
    </row>
    <row r="104" spans="1:6" ht="35.1" customHeight="1" x14ac:dyDescent="0.3">
      <c r="A104" s="10" t="s">
        <v>236</v>
      </c>
      <c r="B104" s="11" t="s">
        <v>99</v>
      </c>
      <c r="C104" s="36">
        <v>692</v>
      </c>
      <c r="D104" s="36">
        <v>692</v>
      </c>
      <c r="E104" s="36">
        <v>692</v>
      </c>
      <c r="F104" s="36" t="s">
        <v>285</v>
      </c>
    </row>
    <row r="105" spans="1:6" ht="35.1" customHeight="1" x14ac:dyDescent="0.3">
      <c r="A105" s="10" t="s">
        <v>237</v>
      </c>
      <c r="B105" s="11" t="s">
        <v>100</v>
      </c>
      <c r="C105" s="36">
        <v>140</v>
      </c>
      <c r="D105" s="36">
        <v>140</v>
      </c>
      <c r="E105" s="36">
        <v>140</v>
      </c>
      <c r="F105" s="36" t="s">
        <v>285</v>
      </c>
    </row>
    <row r="106" spans="1:6" ht="35.1" customHeight="1" x14ac:dyDescent="0.3">
      <c r="A106" s="10" t="s">
        <v>238</v>
      </c>
      <c r="B106" s="11" t="s">
        <v>101</v>
      </c>
      <c r="C106" s="36">
        <v>4</v>
      </c>
      <c r="D106" s="36">
        <v>4</v>
      </c>
      <c r="E106" s="36">
        <v>4</v>
      </c>
      <c r="F106" s="36" t="s">
        <v>285</v>
      </c>
    </row>
    <row r="107" spans="1:6" ht="35.1" customHeight="1" x14ac:dyDescent="0.3">
      <c r="A107" s="10" t="s">
        <v>239</v>
      </c>
      <c r="B107" s="11" t="s">
        <v>102</v>
      </c>
      <c r="C107" s="36">
        <v>17</v>
      </c>
      <c r="D107" s="36">
        <v>20</v>
      </c>
      <c r="E107" s="36">
        <v>22</v>
      </c>
      <c r="F107" s="36" t="s">
        <v>285</v>
      </c>
    </row>
    <row r="108" spans="1:6" ht="35.1" customHeight="1" x14ac:dyDescent="0.3">
      <c r="A108" s="10" t="s">
        <v>240</v>
      </c>
      <c r="B108" s="11" t="s">
        <v>103</v>
      </c>
      <c r="C108" s="36">
        <v>10</v>
      </c>
      <c r="D108" s="36">
        <v>10</v>
      </c>
      <c r="E108" s="36">
        <v>10</v>
      </c>
      <c r="F108" s="36" t="s">
        <v>285</v>
      </c>
    </row>
    <row r="109" spans="1:6" ht="35.1" customHeight="1" x14ac:dyDescent="0.3">
      <c r="A109" s="10" t="s">
        <v>241</v>
      </c>
      <c r="B109" s="11" t="s">
        <v>274</v>
      </c>
      <c r="C109" s="36">
        <v>191.4</v>
      </c>
      <c r="D109" s="36">
        <v>191.4</v>
      </c>
      <c r="E109" s="36">
        <v>191.4</v>
      </c>
      <c r="F109" s="36" t="s">
        <v>285</v>
      </c>
    </row>
    <row r="110" spans="1:6" ht="35.1" customHeight="1" x14ac:dyDescent="0.3">
      <c r="A110" s="10" t="s">
        <v>242</v>
      </c>
      <c r="B110" s="11" t="s">
        <v>104</v>
      </c>
      <c r="C110" s="36">
        <v>91</v>
      </c>
      <c r="D110" s="36">
        <v>91</v>
      </c>
      <c r="E110" s="36">
        <v>91</v>
      </c>
      <c r="F110" s="36" t="s">
        <v>285</v>
      </c>
    </row>
    <row r="111" spans="1:6" ht="35.1" customHeight="1" x14ac:dyDescent="0.3">
      <c r="A111" s="10" t="s">
        <v>243</v>
      </c>
      <c r="B111" s="11" t="s">
        <v>105</v>
      </c>
      <c r="C111" s="36">
        <v>3</v>
      </c>
      <c r="D111" s="36">
        <v>2</v>
      </c>
      <c r="E111" s="36">
        <v>3</v>
      </c>
      <c r="F111" s="36" t="s">
        <v>285</v>
      </c>
    </row>
    <row r="112" spans="1:6" ht="35.1" customHeight="1" x14ac:dyDescent="0.3">
      <c r="A112" s="10" t="s">
        <v>244</v>
      </c>
      <c r="B112" s="11" t="s">
        <v>106</v>
      </c>
      <c r="C112" s="36">
        <v>2169</v>
      </c>
      <c r="D112" s="36">
        <v>2169</v>
      </c>
      <c r="E112" s="36">
        <v>2169</v>
      </c>
      <c r="F112" s="36" t="s">
        <v>285</v>
      </c>
    </row>
    <row r="113" spans="1:6" ht="35.1" customHeight="1" x14ac:dyDescent="0.3">
      <c r="A113" s="10" t="s">
        <v>245</v>
      </c>
      <c r="B113" s="11" t="s">
        <v>397</v>
      </c>
      <c r="C113" s="36">
        <v>260</v>
      </c>
      <c r="D113" s="36">
        <v>260</v>
      </c>
      <c r="E113" s="36">
        <v>260</v>
      </c>
      <c r="F113" s="36" t="s">
        <v>285</v>
      </c>
    </row>
    <row r="114" spans="1:6" ht="35.1" customHeight="1" x14ac:dyDescent="0.3">
      <c r="A114" s="10" t="s">
        <v>246</v>
      </c>
      <c r="B114" s="11" t="s">
        <v>312</v>
      </c>
      <c r="C114" s="36">
        <v>7</v>
      </c>
      <c r="D114" s="36">
        <v>7</v>
      </c>
      <c r="E114" s="36">
        <v>7</v>
      </c>
      <c r="F114" s="36" t="s">
        <v>285</v>
      </c>
    </row>
    <row r="115" spans="1:6" ht="35.1" customHeight="1" x14ac:dyDescent="0.3">
      <c r="A115" s="10" t="s">
        <v>247</v>
      </c>
      <c r="B115" s="11" t="s">
        <v>107</v>
      </c>
      <c r="C115" s="36">
        <v>7.25</v>
      </c>
      <c r="D115" s="36">
        <v>7.25</v>
      </c>
      <c r="E115" s="36">
        <v>7.25</v>
      </c>
      <c r="F115" s="36" t="s">
        <v>285</v>
      </c>
    </row>
    <row r="116" spans="1:6" ht="35.1" customHeight="1" x14ac:dyDescent="0.3">
      <c r="A116" s="393" t="s">
        <v>177</v>
      </c>
      <c r="B116" s="393"/>
      <c r="C116" s="393"/>
      <c r="D116" s="393"/>
      <c r="E116" s="393"/>
      <c r="F116" s="393"/>
    </row>
    <row r="117" spans="1:6" ht="35.1" customHeight="1" x14ac:dyDescent="0.3">
      <c r="A117" s="10" t="s">
        <v>377</v>
      </c>
      <c r="B117" s="11" t="s">
        <v>248</v>
      </c>
      <c r="C117" s="12">
        <v>0</v>
      </c>
      <c r="D117" s="12">
        <v>1</v>
      </c>
      <c r="E117" s="12">
        <v>0</v>
      </c>
      <c r="F117" s="12" t="s">
        <v>286</v>
      </c>
    </row>
    <row r="118" spans="1:6" ht="35.1" customHeight="1" x14ac:dyDescent="0.3">
      <c r="A118" s="393" t="s">
        <v>249</v>
      </c>
      <c r="B118" s="393"/>
      <c r="C118" s="393"/>
      <c r="D118" s="393"/>
      <c r="E118" s="393"/>
      <c r="F118" s="393"/>
    </row>
    <row r="119" spans="1:6" ht="35.1" customHeight="1" x14ac:dyDescent="0.3">
      <c r="A119" s="393" t="s">
        <v>250</v>
      </c>
      <c r="B119" s="393"/>
      <c r="C119" s="393"/>
      <c r="D119" s="393"/>
      <c r="E119" s="393"/>
      <c r="F119" s="393"/>
    </row>
    <row r="120" spans="1:6" ht="35.1" customHeight="1" x14ac:dyDescent="0.3">
      <c r="A120" s="10" t="s">
        <v>251</v>
      </c>
      <c r="B120" s="11" t="s">
        <v>110</v>
      </c>
      <c r="C120" s="12">
        <v>1</v>
      </c>
      <c r="D120" s="12">
        <v>1</v>
      </c>
      <c r="E120" s="12">
        <v>1</v>
      </c>
      <c r="F120" s="12" t="s">
        <v>287</v>
      </c>
    </row>
    <row r="121" spans="1:6" ht="35.1" customHeight="1" x14ac:dyDescent="0.3">
      <c r="A121" s="10" t="s">
        <v>252</v>
      </c>
      <c r="B121" s="11" t="s">
        <v>111</v>
      </c>
      <c r="C121" s="12">
        <v>3</v>
      </c>
      <c r="D121" s="12">
        <v>3</v>
      </c>
      <c r="E121" s="12">
        <v>3</v>
      </c>
      <c r="F121" s="12" t="s">
        <v>287</v>
      </c>
    </row>
    <row r="122" spans="1:6" ht="35.1" customHeight="1" x14ac:dyDescent="0.3">
      <c r="A122" s="393" t="s">
        <v>253</v>
      </c>
      <c r="B122" s="393"/>
      <c r="C122" s="393"/>
      <c r="D122" s="393"/>
      <c r="E122" s="393"/>
      <c r="F122" s="393"/>
    </row>
    <row r="123" spans="1:6" ht="35.1" customHeight="1" x14ac:dyDescent="0.3">
      <c r="A123" s="10" t="s">
        <v>254</v>
      </c>
      <c r="B123" s="11" t="s">
        <v>114</v>
      </c>
      <c r="C123" s="12">
        <v>5</v>
      </c>
      <c r="D123" s="12">
        <v>4</v>
      </c>
      <c r="E123" s="12">
        <v>7</v>
      </c>
      <c r="F123" s="12" t="s">
        <v>287</v>
      </c>
    </row>
    <row r="124" spans="1:6" ht="35.1" customHeight="1" x14ac:dyDescent="0.3">
      <c r="A124" s="10" t="s">
        <v>255</v>
      </c>
      <c r="B124" s="11" t="s">
        <v>310</v>
      </c>
      <c r="C124" s="12">
        <v>5</v>
      </c>
      <c r="D124" s="12">
        <v>0</v>
      </c>
      <c r="E124" s="12">
        <v>0</v>
      </c>
      <c r="F124" s="12" t="s">
        <v>287</v>
      </c>
    </row>
    <row r="125" spans="1:6" ht="35.1" customHeight="1" x14ac:dyDescent="0.3">
      <c r="A125" s="393" t="s">
        <v>295</v>
      </c>
      <c r="B125" s="393"/>
      <c r="C125" s="393"/>
      <c r="D125" s="393"/>
      <c r="E125" s="393"/>
      <c r="F125" s="393"/>
    </row>
    <row r="126" spans="1:6" ht="35.1" customHeight="1" x14ac:dyDescent="0.3">
      <c r="A126" s="10" t="s">
        <v>256</v>
      </c>
      <c r="B126" s="11" t="s">
        <v>67</v>
      </c>
      <c r="C126" s="12">
        <v>0</v>
      </c>
      <c r="D126" s="12">
        <v>0</v>
      </c>
      <c r="E126" s="12">
        <v>0</v>
      </c>
      <c r="F126" s="12" t="s">
        <v>288</v>
      </c>
    </row>
    <row r="127" spans="1:6" ht="35.1" customHeight="1" x14ac:dyDescent="0.3">
      <c r="A127" s="10" t="s">
        <v>257</v>
      </c>
      <c r="B127" s="11" t="s">
        <v>378</v>
      </c>
      <c r="C127" s="32">
        <v>100</v>
      </c>
      <c r="D127" s="32">
        <v>100</v>
      </c>
      <c r="E127" s="32">
        <v>100</v>
      </c>
      <c r="F127" s="12" t="s">
        <v>288</v>
      </c>
    </row>
    <row r="128" spans="1:6" ht="35.1" customHeight="1" x14ac:dyDescent="0.3">
      <c r="A128" s="393" t="s">
        <v>379</v>
      </c>
      <c r="B128" s="393"/>
      <c r="C128" s="393"/>
      <c r="D128" s="393"/>
      <c r="E128" s="393"/>
      <c r="F128" s="393"/>
    </row>
    <row r="129" spans="1:6" ht="35.1" customHeight="1" x14ac:dyDescent="0.3">
      <c r="A129" s="10" t="s">
        <v>340</v>
      </c>
      <c r="B129" s="35" t="s">
        <v>380</v>
      </c>
      <c r="C129" s="36">
        <v>1</v>
      </c>
      <c r="D129" s="36">
        <v>0</v>
      </c>
      <c r="E129" s="36">
        <v>0</v>
      </c>
      <c r="F129" s="12" t="s">
        <v>288</v>
      </c>
    </row>
  </sheetData>
  <mergeCells count="33">
    <mergeCell ref="A128:F128"/>
    <mergeCell ref="A116:F116"/>
    <mergeCell ref="A118:F118"/>
    <mergeCell ref="A119:F119"/>
    <mergeCell ref="A122:F122"/>
    <mergeCell ref="A125:F125"/>
    <mergeCell ref="A45:F45"/>
    <mergeCell ref="A49:F49"/>
    <mergeCell ref="A52:F52"/>
    <mergeCell ref="A55:F55"/>
    <mergeCell ref="A59:F59"/>
    <mergeCell ref="A48:F48"/>
    <mergeCell ref="A57:F57"/>
    <mergeCell ref="A9:F9"/>
    <mergeCell ref="A12:F12"/>
    <mergeCell ref="A36:F36"/>
    <mergeCell ref="A39:F39"/>
    <mergeCell ref="A1:A2"/>
    <mergeCell ref="C1:E1"/>
    <mergeCell ref="F1:F2"/>
    <mergeCell ref="A4:F4"/>
    <mergeCell ref="A5:F5"/>
    <mergeCell ref="A19:F19"/>
    <mergeCell ref="A38:F38"/>
    <mergeCell ref="A8:F8"/>
    <mergeCell ref="A11:F11"/>
    <mergeCell ref="B1:B2"/>
    <mergeCell ref="A74:F74"/>
    <mergeCell ref="A61:F61"/>
    <mergeCell ref="A63:F63"/>
    <mergeCell ref="A66:F66"/>
    <mergeCell ref="A71:F71"/>
    <mergeCell ref="A73:F73"/>
  </mergeCells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1</vt:i4>
      </vt:variant>
    </vt:vector>
  </HeadingPairs>
  <TitlesOfParts>
    <vt:vector size="3" baseType="lpstr">
      <vt:lpstr>Programa - 05</vt:lpstr>
      <vt:lpstr>Stebėsenos rodikliai</vt:lpstr>
      <vt:lpstr>'Programa - 05'!Print_Area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Valasevičienė</dc:creator>
  <cp:lastModifiedBy>Aurelija Damarodiene</cp:lastModifiedBy>
  <cp:lastPrinted>2026-02-10T12:07:15Z</cp:lastPrinted>
  <dcterms:created xsi:type="dcterms:W3CDTF">2015-06-05T18:17:20Z</dcterms:created>
  <dcterms:modified xsi:type="dcterms:W3CDTF">2026-02-10T12:14:10Z</dcterms:modified>
</cp:coreProperties>
</file>