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4780902E-B23E-4B49-9D11-38F02126DA9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4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4" i="1" l="1"/>
  <c r="M104" i="1"/>
  <c r="N112" i="1"/>
  <c r="M112" i="1"/>
  <c r="L104" i="1"/>
  <c r="L112" i="1"/>
  <c r="N91" i="1"/>
  <c r="M91" i="1"/>
  <c r="L91" i="1"/>
  <c r="L114" i="1" l="1"/>
  <c r="L102" i="1"/>
  <c r="L101" i="1"/>
  <c r="P102" i="1" s="1"/>
  <c r="L88" i="1"/>
  <c r="L78" i="1"/>
  <c r="L75" i="1"/>
  <c r="L64" i="1"/>
  <c r="L62" i="1"/>
  <c r="L60" i="1"/>
  <c r="L56" i="1"/>
  <c r="L54" i="1"/>
  <c r="L51" i="1"/>
  <c r="L52" i="1" s="1"/>
  <c r="L46" i="1"/>
  <c r="L47" i="1" s="1"/>
  <c r="L36" i="1"/>
  <c r="L34" i="1"/>
  <c r="L29" i="1"/>
  <c r="M36" i="1"/>
  <c r="N36" i="1"/>
  <c r="M34" i="1"/>
  <c r="L22" i="1"/>
  <c r="L18" i="1"/>
  <c r="M14" i="1"/>
  <c r="L14" i="1"/>
  <c r="L106" i="1"/>
  <c r="L107" i="1"/>
  <c r="N111" i="1"/>
  <c r="N110" i="1" s="1"/>
  <c r="M111" i="1"/>
  <c r="M110" i="1" s="1"/>
  <c r="L111" i="1"/>
  <c r="L110" i="1" s="1"/>
  <c r="N107" i="1"/>
  <c r="M107" i="1"/>
  <c r="N106" i="1"/>
  <c r="M106" i="1"/>
  <c r="N102" i="1"/>
  <c r="N101" i="1"/>
  <c r="M101" i="1"/>
  <c r="N105" i="1"/>
  <c r="M105" i="1"/>
  <c r="L105" i="1"/>
  <c r="N103" i="1"/>
  <c r="M103" i="1"/>
  <c r="L103" i="1"/>
  <c r="M102" i="1"/>
  <c r="N109" i="1"/>
  <c r="M109" i="1"/>
  <c r="L109" i="1"/>
  <c r="N108" i="1"/>
  <c r="M108" i="1"/>
  <c r="L108" i="1"/>
  <c r="M88" i="1"/>
  <c r="N88" i="1"/>
  <c r="M85" i="1"/>
  <c r="N85" i="1"/>
  <c r="L85" i="1"/>
  <c r="M83" i="1"/>
  <c r="N83" i="1"/>
  <c r="L83" i="1"/>
  <c r="M81" i="1"/>
  <c r="N81" i="1"/>
  <c r="L81" i="1"/>
  <c r="M78" i="1"/>
  <c r="N78" i="1"/>
  <c r="M75" i="1"/>
  <c r="N75" i="1"/>
  <c r="M70" i="1"/>
  <c r="N70" i="1"/>
  <c r="L70" i="1"/>
  <c r="M68" i="1"/>
  <c r="N68" i="1"/>
  <c r="L68" i="1"/>
  <c r="M66" i="1"/>
  <c r="N66" i="1"/>
  <c r="L66" i="1"/>
  <c r="M64" i="1"/>
  <c r="N64" i="1"/>
  <c r="N62" i="1"/>
  <c r="M62" i="1"/>
  <c r="M60" i="1"/>
  <c r="N60" i="1"/>
  <c r="M56" i="1"/>
  <c r="N56" i="1"/>
  <c r="M54" i="1"/>
  <c r="N54" i="1"/>
  <c r="M51" i="1"/>
  <c r="M52" i="1" s="1"/>
  <c r="N51" i="1"/>
  <c r="N52" i="1" s="1"/>
  <c r="M46" i="1"/>
  <c r="M47" i="1" s="1"/>
  <c r="N46" i="1"/>
  <c r="N47" i="1" s="1"/>
  <c r="N34" i="1"/>
  <c r="M29" i="1"/>
  <c r="N29" i="1"/>
  <c r="M22" i="1"/>
  <c r="N22" i="1"/>
  <c r="M18" i="1"/>
  <c r="N18" i="1"/>
  <c r="N14" i="1"/>
  <c r="L92" i="1" l="1"/>
  <c r="N92" i="1"/>
  <c r="N93" i="1" s="1"/>
  <c r="N94" i="1" s="1"/>
  <c r="M92" i="1"/>
  <c r="M93" i="1" s="1"/>
  <c r="M94" i="1" s="1"/>
  <c r="M37" i="1"/>
  <c r="M38" i="1" s="1"/>
  <c r="M39" i="1" s="1"/>
  <c r="N37" i="1"/>
  <c r="N38" i="1" s="1"/>
  <c r="N39" i="1" s="1"/>
  <c r="L23" i="1"/>
  <c r="L24" i="1" s="1"/>
  <c r="L25" i="1" s="1"/>
  <c r="L37" i="1"/>
  <c r="L38" i="1" s="1"/>
  <c r="L39" i="1" s="1"/>
  <c r="N23" i="1"/>
  <c r="N24" i="1" s="1"/>
  <c r="N25" i="1" s="1"/>
  <c r="M23" i="1"/>
  <c r="M24" i="1" s="1"/>
  <c r="M25" i="1" s="1"/>
  <c r="M100" i="1"/>
  <c r="M99" i="1" s="1"/>
  <c r="M113" i="1" s="1"/>
  <c r="M116" i="1" s="1"/>
  <c r="N100" i="1"/>
  <c r="N99" i="1" s="1"/>
  <c r="N113" i="1" s="1"/>
  <c r="L100" i="1"/>
  <c r="L99" i="1" s="1"/>
  <c r="L113" i="1" s="1"/>
  <c r="L115" i="1" s="1"/>
  <c r="M114" i="1" l="1"/>
  <c r="N116" i="1"/>
  <c r="N115" i="1"/>
  <c r="N114" i="1"/>
  <c r="L93" i="1"/>
  <c r="L94" i="1" s="1"/>
  <c r="L95" i="1" s="1"/>
  <c r="M115" i="1"/>
  <c r="L116" i="1"/>
  <c r="M95" i="1"/>
  <c r="N95" i="1"/>
</calcChain>
</file>

<file path=xl/sharedStrings.xml><?xml version="1.0" encoding="utf-8"?>
<sst xmlns="http://schemas.openxmlformats.org/spreadsheetml/2006/main" count="456" uniqueCount="287">
  <si>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</si>
  <si>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</si>
  <si>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</si>
  <si>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</si>
  <si>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</si>
  <si>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</si>
  <si>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</si>
  <si>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</si>
  <si>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</si>
  <si>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</si>
  <si>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 xml:space="preserve">Savivaldybės gyvenamojo būsto fondo plėtra </t>
  </si>
  <si>
    <t>2.2.2.2.1.</t>
  </si>
  <si>
    <t>Miesto tvarkymo ir statybos skyrius</t>
  </si>
  <si>
    <t>ESF</t>
  </si>
  <si>
    <t>SBB</t>
  </si>
  <si>
    <t xml:space="preserve">Techninės dokumentacijos rengimas socialinių būstų plėtrai, vnt. </t>
  </si>
  <si>
    <t>Viso:</t>
  </si>
  <si>
    <t>2.2.2.2.2.</t>
  </si>
  <si>
    <t>Savivaldybės būsto įsigijimas (T)</t>
  </si>
  <si>
    <t>Biudžeto ir turto valdymo skyrius</t>
  </si>
  <si>
    <t>2.2.2.2.3.</t>
  </si>
  <si>
    <t>Savivaldybės būstų atnaujinimas (T)</t>
  </si>
  <si>
    <t>Iš viso priemonei:</t>
  </si>
  <si>
    <t>Iš viso uždaviniui:</t>
  </si>
  <si>
    <t>Iš viso tikslui:</t>
  </si>
  <si>
    <t>Bendrų veiklų ir projektų tarp NVO ir viešojo sektoriaus įgyvendinimas</t>
  </si>
  <si>
    <t>2.3.2.1.1</t>
  </si>
  <si>
    <t>Socialinių projektų, vykdomų nevyriausybinių ir kitų organizacijų, dalinis finansavimas (T)</t>
  </si>
  <si>
    <t>Socialinės paramos skyrius</t>
  </si>
  <si>
    <t>2.3.2.1.3</t>
  </si>
  <si>
    <t>Neringos socialinių paslaugų centras</t>
  </si>
  <si>
    <t>2.3.2.1.4</t>
  </si>
  <si>
    <t>Bendruomeninės veiklos rėmimas (T)</t>
  </si>
  <si>
    <t>Jaunimo reikalų koordinatorius (vyriausiasis specialistas)</t>
  </si>
  <si>
    <t xml:space="preserve">Socialines ir sveikatos priežiūros paslaugas teikiančių įstaigų infrastruktūros sutvarkymas/atnaujinimas </t>
  </si>
  <si>
    <t>3.2.3.1.1</t>
  </si>
  <si>
    <t>Neringos socialinių paslaugų centro infrastruktūros sutvarkymas/atnaujinimas (T)</t>
  </si>
  <si>
    <t xml:space="preserve">Viešųjų paslaugų pasiūlos vystymo užtikrinimas, viešosios infrastruktūros ir jos būklės, specialiųjų poreikių turintiems gyventojams, pagerinimas </t>
  </si>
  <si>
    <t>3.2.3.2.1</t>
  </si>
  <si>
    <t>Viešųjų paslaugų pasiūlos vystymo užtikrinimas, viešosios infrastruktūros ir jos būklės, specialiųjų poreikių turintiems gyventojams, pagerinimas (T)</t>
  </si>
  <si>
    <t xml:space="preserve">Esamų teikiamų socialinių paslaugų rūšių (bendrųjų socialinių paslaugų, socialinės priežiūros paslaugų, socialinės globos paslaugų) išlaikymas ir išplėtimas, socialinės paramos užtikrinimas </t>
  </si>
  <si>
    <t>3.2.3.3.1</t>
  </si>
  <si>
    <t>3.2.3.3.2</t>
  </si>
  <si>
    <t>Išmokų vaikams mokėjimas (T)</t>
  </si>
  <si>
    <t>3.2.3.3.3.</t>
  </si>
  <si>
    <t>Piniginės socialinės paramos nepasiturintiems gyventojams skyrimas ir mokėjimas (T)</t>
  </si>
  <si>
    <t>SVA</t>
  </si>
  <si>
    <t>3.2.3.3.4</t>
  </si>
  <si>
    <t>Paramos mirties atveju skyrimas ir mokėjimas (T)</t>
  </si>
  <si>
    <t>3.2.3.3.5</t>
  </si>
  <si>
    <t>Vienkartinių, tikslinių, sąlyginių ir periodinių pašalpų mokėjimas (T)</t>
  </si>
  <si>
    <t>3.2.3.3.6</t>
  </si>
  <si>
    <t>Paramos mokiniams skyrimas ir mokėjimas (T)</t>
  </si>
  <si>
    <t>3.2.3.3.8</t>
  </si>
  <si>
    <t>Būsto nuomos ar išperkamosios būsto nuomos mokesčių dalies kompensacijų mokėjimas (T)</t>
  </si>
  <si>
    <t>3.2.3.3.9</t>
  </si>
  <si>
    <t>Visuomeninio transporto kompensacijų mokėjimas (T)</t>
  </si>
  <si>
    <t>3.2.3.3.10</t>
  </si>
  <si>
    <t>BĮ Neringos socialinių paslaugų centro veiklos užtikrinimas (T)</t>
  </si>
  <si>
    <t>SPP</t>
  </si>
  <si>
    <t>3.2.3.3.11</t>
  </si>
  <si>
    <t>Socialinių paslaugų įstaigų finansavimas ir pirkimas (T)</t>
  </si>
  <si>
    <t>3.2.3.3.12</t>
  </si>
  <si>
    <t>3.2.3.3.13</t>
  </si>
  <si>
    <t>Socialinių renginių, organizuojamų savivaldybės, finansavimas (T)</t>
  </si>
  <si>
    <t>3.2.3.3.14</t>
  </si>
  <si>
    <t>3.2.3.3.17</t>
  </si>
  <si>
    <t>Kompensacijų mokėjimas laikiną apsaugą Lietuvos Respublikoje gavusiems užsieniečiams ir už būsto suteikimą užsieniečiams, pasitraukusiems iš Ukrainos dėl Rusijos Federacijos karinių veiksmų Ukrainoje ir paramos teikimas Ukrainai (T)</t>
  </si>
  <si>
    <t>Iš viso programai:</t>
  </si>
  <si>
    <t>Finansavimo šaltiniai</t>
  </si>
  <si>
    <t>SAVIVALDYBĖS  LĖŠOS, IŠ VISO:</t>
  </si>
  <si>
    <t>KITI ŠALTINIAI, IŠ VISO:</t>
  </si>
  <si>
    <t>IŠ VISO:</t>
  </si>
  <si>
    <t>04. Socialinės paramos programa</t>
  </si>
  <si>
    <t>2026 m. poreikis (tūkst. Eur)</t>
  </si>
  <si>
    <t>2025 m. poreikis (tūkst. Eur)</t>
  </si>
  <si>
    <t>Priemonės pavadinimas</t>
  </si>
  <si>
    <t>Savivaldybės strateginio plėtros plano priemonės kodas</t>
  </si>
  <si>
    <t>Užtikrinti kultūrai, sportui ir gyvenimui patrauklios aplinkos kūrimą</t>
  </si>
  <si>
    <t xml:space="preserve">Pritraukti nuolatos gyvenančius ir dirbančius gyventojus į savivaldybę </t>
  </si>
  <si>
    <t>Laimingos bendruomenės kūrimas</t>
  </si>
  <si>
    <t>Sustiprinti NVO ir viešojo sektoriaus bendradarbiavimą, skatinti įsitraukimą</t>
  </si>
  <si>
    <t>Viešųjų paslaugų kokybės gerinimas</t>
  </si>
  <si>
    <t>Padidinti sveikatos, socialinių paslaugų kokybę ir prieinamumą visų gyvenviečių gyventojams, vykdyti paslaugų plėtrą.</t>
  </si>
  <si>
    <t>2025 m. poreikis</t>
  </si>
  <si>
    <t>2026 m. poreikis</t>
  </si>
  <si>
    <t>Lėšų poreikis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</si>
  <si>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</si>
  <si>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</si>
  <si>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</si>
  <si>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</si>
  <si>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</si>
  <si>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</si>
  <si>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</si>
  <si>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</si>
  <si>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</si>
  <si>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</si>
  <si>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</si>
  <si>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</si>
  <si>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</si>
  <si>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</si>
  <si>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2.2.2.2</t>
  </si>
  <si>
    <t>2.3.2.1</t>
  </si>
  <si>
    <t>3.2.3.1</t>
  </si>
  <si>
    <t>3.2.3.2</t>
  </si>
  <si>
    <t>3.2.3.3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</si>
  <si>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</si>
  <si>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</si>
  <si>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</si>
  <si>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</si>
  <si>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</si>
  <si>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2.2 tikslas. Užtikrinti kultūrai, sportui ir gyvenimui patrauklios aplinkos kūrimą</t>
  </si>
  <si>
    <t>R-02-02-02</t>
  </si>
  <si>
    <t>R-02-03-02</t>
  </si>
  <si>
    <t xml:space="preserve">2.2.2 uždavinys. Pritraukti nuolatos gyvenančius ir dirbančius gyventojus į savivaldybę </t>
  </si>
  <si>
    <t>V-02-02-02-02-01-01</t>
  </si>
  <si>
    <t>V-02-02-02-02-01-02</t>
  </si>
  <si>
    <t>V-02-02-02-02-01-03</t>
  </si>
  <si>
    <t>V-02-02-02-02-01-04</t>
  </si>
  <si>
    <t>V-02-02-02-02-01-05</t>
  </si>
  <si>
    <t>V-02-02-02-02-02-01</t>
  </si>
  <si>
    <t>V-02-02-02-02-02-02</t>
  </si>
  <si>
    <t>V-02-02-02-02-03-01</t>
  </si>
  <si>
    <t>V-02-02-02-02-03-02</t>
  </si>
  <si>
    <t>2.3 tikslas. Laimingos bendruomenės kūrimas</t>
  </si>
  <si>
    <t>2.3.2 uždavinys. Sustiprinti NVO ir viešojo sektoriaus bendradarbiavimą, skatinti įsitraukimą</t>
  </si>
  <si>
    <t>V-02-03-02-01-01</t>
  </si>
  <si>
    <t>V-02-03-02-01-03-01</t>
  </si>
  <si>
    <t>V-02-03-02-01-03-02</t>
  </si>
  <si>
    <t>Finansuota projektų, vnt.</t>
  </si>
  <si>
    <t>V-02-03-02-01-04</t>
  </si>
  <si>
    <t>3.2 tikslas. Viešųjų paslaugų kokybės gerinimas</t>
  </si>
  <si>
    <t>R-03-02-03</t>
  </si>
  <si>
    <t>3.2.3 uždavinys. Padidinti sveikatos, socialinių paslaugų kokybę ir prieinamumą visų gyvenviečių gyventojams, vykdyti paslaugų plėtrą</t>
  </si>
  <si>
    <t>V-03-02-03-01-01-01</t>
  </si>
  <si>
    <t>V-03-02-03-01-01-02</t>
  </si>
  <si>
    <t>V-03-02-03-02-01</t>
  </si>
  <si>
    <t>V-03-02-03-03-01</t>
  </si>
  <si>
    <t>V-03-02-03-03-02</t>
  </si>
  <si>
    <t>V-03-02-03-03-03</t>
  </si>
  <si>
    <t>V-03-02-03-03-04</t>
  </si>
  <si>
    <t>V-03-02-03-03-05</t>
  </si>
  <si>
    <t>V-03-02-03-03-06-01</t>
  </si>
  <si>
    <t>V-03-02-03-03-06-02</t>
  </si>
  <si>
    <t>V-03-02-03-03-08</t>
  </si>
  <si>
    <t>V-03-02-03-03-09-01</t>
  </si>
  <si>
    <t>V-03-02-03-03-09-02</t>
  </si>
  <si>
    <t>V-03-02-03-03-10-01</t>
  </si>
  <si>
    <t>V-03-02-03-03-10-02</t>
  </si>
  <si>
    <t>V-03-02-03-03-10-03</t>
  </si>
  <si>
    <t>V-03-02-03-03-10-04</t>
  </si>
  <si>
    <t>V-03-02-03-03-10-05</t>
  </si>
  <si>
    <t>V-03-02-03-03-10-06</t>
  </si>
  <si>
    <t>V-03-02-03-03-10-07</t>
  </si>
  <si>
    <t>V-03-02-03-03-10-08</t>
  </si>
  <si>
    <t>2 (3)</t>
  </si>
  <si>
    <t>3(4)</t>
  </si>
  <si>
    <t xml:space="preserve">Atviros jaunimo erdvės veiklos užtikrinimas, proc. </t>
  </si>
  <si>
    <t>V-03-02-03-03-11-01</t>
  </si>
  <si>
    <t>V-03-02-03-03-11-02</t>
  </si>
  <si>
    <t>V-03-02-03-03-11-03</t>
  </si>
  <si>
    <t>V-03-02-03-03-12</t>
  </si>
  <si>
    <t>V-03-02-03-03-13</t>
  </si>
  <si>
    <t>V-03-02-03-03-14</t>
  </si>
  <si>
    <t>Įgyvendintas projektas, proc.</t>
  </si>
  <si>
    <t>V-03-02-03-03-17-01</t>
  </si>
  <si>
    <t>V-03-02-03-03-17-02</t>
  </si>
  <si>
    <t>TIKSLŲ, UŽDAVINIŲ, PRIEMONIŲ, VEIKLŲ IR IŠLAIDŲ SUVESTINĖ</t>
  </si>
  <si>
    <t>2.2.2.2.1 veikla. Savivaldybės būsto statyba</t>
  </si>
  <si>
    <t>2.2.2.2.2 veikla. Savivaldybės būsto įsigijimas</t>
  </si>
  <si>
    <t>2.2.2.2.3 veikla. Savivaldybės būstų atnaujinimas</t>
  </si>
  <si>
    <t>2.3.2.1.1 veikla. Socialinių projektų, vykdomų nevyriausybinių ir kitų organizacijų, dalinis finansavimas</t>
  </si>
  <si>
    <t>2.3.2.1.4 veikla. Bendruomeninės veiklos rėmimas</t>
  </si>
  <si>
    <t>3.2.3.1.1 veikla. Neringos socialinių paslaugų centro infrastruktūros sutvarkymas/atnaujinimas</t>
  </si>
  <si>
    <t>3.2.3.2.1 veikla. Viešųjų paslaugų pasiūlos vystymo užtikrinimas, viešosios infrastruktūros ir jos būklės, specialiųjų poreikių turintiems gyventojams, pagerinimas</t>
  </si>
  <si>
    <t>3.2.3.3.2 veikla. Išmokų vaikams mokėjimas</t>
  </si>
  <si>
    <t>3.2.3.3.3 veikla. Piniginės socialinės paramos nepasiturintiems gyventojams skyrimas ir mokėjimas</t>
  </si>
  <si>
    <t>3.2.3.3.4 veikla. Paramos mirties atveju skyrimas ir mokėjimas</t>
  </si>
  <si>
    <t>3.2.3.3.5 veikla. Vienkartinių, tikslinių, sąlyginių ir periodinių pašalpų mokėjimas</t>
  </si>
  <si>
    <t>3.2.3.3.6 veikla. Paramos mokiniams skyrimas ir mokėjimas</t>
  </si>
  <si>
    <t>3.2.3.3.8 veikla. Būsto nuomos ar išperkamosios būsto nuomos mokesčių dalies kompensacijų mokėjimas</t>
  </si>
  <si>
    <t>3.2.3.3.9 veiklas. Visuomeninio transporto kompensacijų mokėjimas</t>
  </si>
  <si>
    <t>3.2.3.3.10 veikla. BĮ Neringos socialinių paslaugų centro veiklos užtikrinimas</t>
  </si>
  <si>
    <t>3.2.3.3.11 veikla. Socialinių paslaugų įstaigų finansavimas ir pirkimas</t>
  </si>
  <si>
    <t>3.2.3.3.12 veikla. Būsto ir gyvenamosios aplinkos pritaikymas žmonėms su negalia</t>
  </si>
  <si>
    <t xml:space="preserve">3.2.3.3.13 veikla. Socialinių renginių, organizuojamų savivaldybės, finansavimas </t>
  </si>
  <si>
    <t>3.2.3.3.17 veikla. Kompensacijų mokėjimas laikiną apsaugą Lietuvos Respublikoje gavusiems užsieniečiams ir už būsto suteikimą užsieniečiams, pasitraukusiems iš Ukrainos dėl Rusijos Federacijos karinių veiksmų Ukrainoje ir paramos teikimas Ukrainai</t>
  </si>
  <si>
    <t>2.2.</t>
  </si>
  <si>
    <t>2.2.2.2.</t>
  </si>
  <si>
    <t>2.3.2.1.</t>
  </si>
  <si>
    <t>3.2.</t>
  </si>
  <si>
    <t>3.2.3.1.</t>
  </si>
  <si>
    <t>3.2.3.3.</t>
  </si>
  <si>
    <t>V-02-03-02-01-03-03</t>
  </si>
  <si>
    <t>VB</t>
  </si>
  <si>
    <t>Savivaldybės būsto statyba (T)</t>
  </si>
  <si>
    <t>skirta</t>
  </si>
  <si>
    <t>skirtumas</t>
  </si>
  <si>
    <t>Individualios pagalbos teikimo išlaidų kompensacijų mokėjimas (T)</t>
  </si>
  <si>
    <t>3.2.3.3.1 veikla. Individualios pagalbos teikimo išlaidų kompensacijų mokėjimas</t>
  </si>
  <si>
    <t>Patrauklios aplinkos gyvenimui ir poilsiui kūrimas</t>
  </si>
  <si>
    <t>Efektyvus Neringos savivaldybės valdymas</t>
  </si>
  <si>
    <t>04 Socialinės paramos programa</t>
  </si>
  <si>
    <t>Socialinių ir savivaldybės būstų sk.</t>
  </si>
  <si>
    <t>Įgyvendintų projektų sk.</t>
  </si>
  <si>
    <t>Pastatytų savivaldybės būstų sk.</t>
  </si>
  <si>
    <t>Asmenų (šeimų) gavusių socialinių būstų sk.</t>
  </si>
  <si>
    <t>Pastatytų socialinių būstų sk.</t>
  </si>
  <si>
    <t>Išnuomotų iš fizinių ir juridinių asmenų socialinių būstų sk.</t>
  </si>
  <si>
    <t>Nupirktų savivaldybės butų sk.</t>
  </si>
  <si>
    <t>Nupirktų socialinių butų sk.</t>
  </si>
  <si>
    <t>Atnaujintų socialinių būstų sk.</t>
  </si>
  <si>
    <t>Atnaujintų tarnybinių būstų sk.</t>
  </si>
  <si>
    <t>Įgyvendintas projektas, sk.</t>
  </si>
  <si>
    <t>Įgyvendintų kompleksinės paslaugos šeimai veiklų sk.</t>
  </si>
  <si>
    <t>Pareigybių sk.</t>
  </si>
  <si>
    <t>Aptarnautas asmenų sk. Neringos socialinių paslaugų centre</t>
  </si>
  <si>
    <t>Rekonstruotos patalpos, sk.</t>
  </si>
  <si>
    <t>Paslaugų gavėjų, sk.</t>
  </si>
  <si>
    <t>Pritaikytų infrastruktūros objektų sk.</t>
  </si>
  <si>
    <t>Individualios pagalbos teikimo išlaidų kompensacijų gavėjų sk.</t>
  </si>
  <si>
    <t>Išmokų vaikams gavėjų sk.</t>
  </si>
  <si>
    <t>Piniginės socialinės paramos gavėjų sk.</t>
  </si>
  <si>
    <t>Laidojimo pašalpos gavėjų sk.</t>
  </si>
  <si>
    <t>Pašalpų gavėjų sk.</t>
  </si>
  <si>
    <t>Mokinių, gaunančių nemokamą maitinimą. Vidutinis sk. per mėnesį</t>
  </si>
  <si>
    <t>Mokinių, gaunančių paramą mokinio reikmenims įsigyti, sk.</t>
  </si>
  <si>
    <t>Asmenų (šeimų), gavusių būsto nuomos ar išperkamosios būsto nuomos mokesčių dalies kompensaciją, sk.</t>
  </si>
  <si>
    <t>Parduotų lengvatinių bilietų sk.</t>
  </si>
  <si>
    <t>Švietimo įstaigose dirbančių pedagogų, gaunančių važiavimo išlaidų kompensacijas, sk.</t>
  </si>
  <si>
    <t>Aptarnautas vidutinis metinis įstaigos klientų sk.</t>
  </si>
  <si>
    <t>Neformaliojo suaugusiųjų švietimo dalyvių sk.</t>
  </si>
  <si>
    <t>Smurto artimoje aplinkoje prevencinių priemonių ir suteiktos pagalbos gavėjų sk.</t>
  </si>
  <si>
    <t>Asmeninės pagalbos gavėjų sk.</t>
  </si>
  <si>
    <t>Dalyvavusių asmenų sk.</t>
  </si>
  <si>
    <t>Asmenų, gavusių paramą sk.</t>
  </si>
  <si>
    <t>Nupirktų pagalbos priemonių sk.</t>
  </si>
  <si>
    <t>Individualios priežiūros darbuotojų, teikiančių socialinę priežiūrą šeimoms, pareigybių sk., vnt.</t>
  </si>
  <si>
    <t>Pasibaigus užimtumo didinimo programoms, po 6 mėnesių dirbs arba vykdys savarankišką veiklą asmenų dalis iš užimtumo didinimo programų dalyvių sk., proc.</t>
  </si>
  <si>
    <t>Projektų „Kompleksinės paslaugos šeimai Neringos savivaldybėje“ ir „Kompleksinės paslaugos (Kopa)“ įgyvendinimas ir kompleksinių paslaugų teikimas šeimoms (P)</t>
  </si>
  <si>
    <t>2.3.2.1.3 veikla. Projektų „Kompleksinės paslaugos šeimai Neringos savivaldybėje“ ir „Kompleksinės paslaugos (Kopa)“ įgyvendinimas ir kompleksinių paslaugų teikimas šeimoms</t>
  </si>
  <si>
    <t>2027 m. poreikis (tūkst. Eur)</t>
  </si>
  <si>
    <t>3.2.3.3.18</t>
  </si>
  <si>
    <t>SBV</t>
  </si>
  <si>
    <t>2027 m. poreikis</t>
  </si>
  <si>
    <t>Asmenų su negalia reikalų koordinatoriaus veiklos užtikrinimas (T)</t>
  </si>
  <si>
    <t>V-03-02-03-03-10-09</t>
  </si>
  <si>
    <t>V-03-02-03-03-10-10</t>
  </si>
  <si>
    <t>V-03-02-03-03-10-11</t>
  </si>
  <si>
    <t>V-03-02-03-03-10-12</t>
  </si>
  <si>
    <t>V-03-02-03-03-10-13</t>
  </si>
  <si>
    <t>Pagalbos globėjų (rūpintojų), budinčių globotojų,
įtėvių ir šeimynų dalyvių ar besirengiančių jais tapti, skaičius</t>
  </si>
  <si>
    <t>Socialinės priežiūros šeimoms paslaugų gavėjų sk.</t>
  </si>
  <si>
    <t>Psichosocialinės pagalbos gavėjų sk.</t>
  </si>
  <si>
    <t>Intensyvios krizių įveikimo pagalbos gavėjų sk.</t>
  </si>
  <si>
    <t>Socialinių įgūdžių ugdymas, palaikymas ir (ar) atkūrimo paslaugų gavėjų sk.</t>
  </si>
  <si>
    <t>Pagalbos į namus gavėjų sk.</t>
  </si>
  <si>
    <t>V-03-02-03-03-10-14</t>
  </si>
  <si>
    <t xml:space="preserve">Laikino atokvėpio paslaugų asmeniui (šeimai), prižiūrimo asmens namuose, gavėjų sk. </t>
  </si>
  <si>
    <t>Asmenų su negalia, kuriems pritaikytas būstas, sk.</t>
  </si>
  <si>
    <t>V-03-02-03-03-10-15</t>
  </si>
  <si>
    <t>Sociokultūrnių paslaugų gavėjų sk.</t>
  </si>
  <si>
    <t>V-03-02-03-03-10-16</t>
  </si>
  <si>
    <t>Informavimo paslaugų gavėjų sk.</t>
  </si>
  <si>
    <t>V-02-03-02-01-03-04</t>
  </si>
  <si>
    <t>Kompleksinių paslaugų gavėjų sk.</t>
  </si>
  <si>
    <t>V-03-02-03-03-10-17</t>
  </si>
  <si>
    <t>Konsultavimo paslaugų gavėjų sk.</t>
  </si>
  <si>
    <t>V-03-02-03-03-10-18</t>
  </si>
  <si>
    <t xml:space="preserve">Tarpininkavimo ir atstovavimo paslaugų gavėjų sk. </t>
  </si>
  <si>
    <t>V-03-02-03-03-10-19</t>
  </si>
  <si>
    <t>Transporto paslaugų gavėjų sk.</t>
  </si>
  <si>
    <t>Dienos, trumpalaikės ir ilgalaikės socialinės globos gavėjų sk.</t>
  </si>
  <si>
    <t>Dienos, trumpalaikės ir ilgalaikės su sunkia negalia, gaunančių socialinės globos paslaugas, gavėjų sk.</t>
  </si>
  <si>
    <t>Pagalbos gavėjų skaičius</t>
  </si>
  <si>
    <t>V-03-02-03-03-18-01</t>
  </si>
  <si>
    <t>V-03-02-03-03-18-02</t>
  </si>
  <si>
    <t xml:space="preserve">3.2.3.3.18 veikla. Asmenų su negalia reikalų koordinatoriaus veiklos užtikrinimas </t>
  </si>
  <si>
    <t>Už asmeninės pagalbos teikimo lėšų administravimą atsakingų pareigybių sk.</t>
  </si>
  <si>
    <t>Būsto ir gyvenamosios aplinkos pritaikymas asmenims su negalia (T)</t>
  </si>
  <si>
    <t>Užimtumo didinimo programa (T)</t>
  </si>
  <si>
    <t>3.2.3.3.14 veikla. Užimtumo didinimo programa</t>
  </si>
  <si>
    <t>V-03-02-03-03-11-04</t>
  </si>
  <si>
    <t>Laikino atokvėpio paslaugų įstaigoje gavėjų sk.</t>
  </si>
  <si>
    <t>2025-2027 METŲ STRATEGINIO VEIKLOS PLANO</t>
  </si>
  <si>
    <t>Socialinių darbuotojų, teikiančių socialinę priežiūrą šeimoms,  pareigybių skaičius, vnt.</t>
  </si>
  <si>
    <t xml:space="preserve">Neringos savivaldybės 2025–2027 metų 
Strateginio veiklos plano
8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</si>
</sst>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indexed="8"/>
      <name val="Times New Roman"/>
      <family val="1"/>
      <charset val="186"/>
    </font>
    <font>
      <sz val="16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color theme="8" tint="0.39997558519241921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0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</cellStyleXfs>
  <cellXfs count="358">
    <xf numFmtId="0" fontId="0" fillId="0" borderId="0" xfId="0"/>
    <xf numFmtId="0" fontId="0" fillId="0" borderId="0" xfId="0" applyAlignment="1">
      <alignment wrapText="1"/>
    </xf>
    <xf numFmtId="0" fontId="22" fillId="45" borderId="27" xfId="0" applyFont="1" applyFill="1" applyBorder="1" applyAlignment="1">
      <alignment horizontal="center" vertical="center" wrapText="1"/>
    </xf>
    <xf numFmtId="0" fontId="22" fillId="45" borderId="40" xfId="0" applyFont="1" applyFill="1" applyBorder="1" applyAlignment="1">
      <alignment horizontal="center" vertical="center" wrapText="1"/>
    </xf>
    <xf numFmtId="0" fontId="23" fillId="45" borderId="30" xfId="0" applyFont="1" applyFill="1" applyBorder="1" applyAlignment="1">
      <alignment horizontal="center" vertical="center" wrapText="1"/>
    </xf>
    <xf numFmtId="0" fontId="23" fillId="45" borderId="4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justify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46" borderId="2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justify" vertical="center" wrapText="1"/>
    </xf>
    <xf numFmtId="0" fontId="23" fillId="46" borderId="30" xfId="0" applyFont="1" applyFill="1" applyBorder="1" applyAlignment="1">
      <alignment horizontal="left" vertical="center" wrapText="1"/>
    </xf>
    <xf numFmtId="0" fontId="24" fillId="0" borderId="40" xfId="0" applyFont="1" applyBorder="1" applyAlignment="1">
      <alignment horizontal="center" vertical="center" wrapText="1"/>
    </xf>
    <xf numFmtId="0" fontId="25" fillId="0" borderId="0" xfId="0" applyFont="1"/>
    <xf numFmtId="0" fontId="23" fillId="36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3" fillId="46" borderId="74" xfId="0" applyFont="1" applyFill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36" borderId="40" xfId="0" applyFont="1" applyFill="1" applyBorder="1" applyAlignment="1">
      <alignment horizontal="justify" vertical="center" wrapText="1"/>
    </xf>
    <xf numFmtId="0" fontId="23" fillId="0" borderId="74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36" borderId="17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46" borderId="20" xfId="0" applyFont="1" applyFill="1" applyBorder="1" applyAlignment="1">
      <alignment horizontal="center" vertical="center" wrapText="1"/>
    </xf>
    <xf numFmtId="0" fontId="22" fillId="47" borderId="21" xfId="0" applyFont="1" applyFill="1" applyBorder="1" applyAlignment="1">
      <alignment horizontal="justify" vertical="center" wrapText="1"/>
    </xf>
    <xf numFmtId="0" fontId="22" fillId="47" borderId="23" xfId="0" applyFont="1" applyFill="1" applyBorder="1" applyAlignment="1">
      <alignment horizontal="justify" vertical="center" wrapText="1"/>
    </xf>
    <xf numFmtId="0" fontId="22" fillId="47" borderId="52" xfId="0" applyFont="1" applyFill="1" applyBorder="1" applyAlignment="1">
      <alignment horizontal="justify" vertical="center" wrapText="1"/>
    </xf>
    <xf numFmtId="0" fontId="22" fillId="45" borderId="26" xfId="0" applyFont="1" applyFill="1" applyBorder="1" applyAlignment="1">
      <alignment horizontal="center" vertical="center" wrapText="1"/>
    </xf>
    <xf numFmtId="0" fontId="22" fillId="45" borderId="51" xfId="0" applyFont="1" applyFill="1" applyBorder="1" applyAlignment="1">
      <alignment horizontal="center" vertical="center" wrapText="1"/>
    </xf>
    <xf numFmtId="0" fontId="22" fillId="45" borderId="21" xfId="0" applyFont="1" applyFill="1" applyBorder="1" applyAlignment="1">
      <alignment horizontal="center" vertical="center" wrapText="1"/>
    </xf>
    <xf numFmtId="0" fontId="22" fillId="45" borderId="23" xfId="0" applyFont="1" applyFill="1" applyBorder="1" applyAlignment="1">
      <alignment horizontal="center" vertical="center" wrapText="1"/>
    </xf>
    <xf numFmtId="0" fontId="22" fillId="45" borderId="52" xfId="0" applyFont="1" applyFill="1" applyBorder="1" applyAlignment="1">
      <alignment horizontal="center" vertical="center" wrapText="1"/>
    </xf>
    <xf numFmtId="0" fontId="22" fillId="45" borderId="27" xfId="0" applyFont="1" applyFill="1" applyBorder="1" applyAlignment="1">
      <alignment horizontal="center" vertical="center" wrapText="1"/>
    </xf>
    <xf numFmtId="0" fontId="22" fillId="45" borderId="53" xfId="0" applyFont="1" applyFill="1" applyBorder="1" applyAlignment="1">
      <alignment horizontal="center" vertical="center" wrapText="1"/>
    </xf>
    <xf numFmtId="0" fontId="22" fillId="46" borderId="21" xfId="0" applyFont="1" applyFill="1" applyBorder="1" applyAlignment="1">
      <alignment horizontal="center" vertical="center" wrapText="1"/>
    </xf>
    <xf numFmtId="0" fontId="22" fillId="46" borderId="23" xfId="0" applyFont="1" applyFill="1" applyBorder="1" applyAlignment="1">
      <alignment horizontal="center" vertical="center" wrapText="1"/>
    </xf>
    <xf numFmtId="0" fontId="22" fillId="46" borderId="22" xfId="0" applyFont="1" applyFill="1" applyBorder="1" applyAlignment="1">
      <alignment horizontal="center" vertical="center" wrapText="1"/>
    </xf>
    <xf numFmtId="0" fontId="22" fillId="47" borderId="22" xfId="0" applyFont="1" applyFill="1" applyBorder="1" applyAlignment="1">
      <alignment horizontal="justify" vertical="center" wrapText="1"/>
    </xf>
    <xf numFmtId="0" fontId="22" fillId="48" borderId="21" xfId="0" applyFont="1" applyFill="1" applyBorder="1" applyAlignment="1">
      <alignment horizontal="justify" vertical="center" wrapText="1"/>
    </xf>
    <xf numFmtId="0" fontId="22" fillId="48" borderId="23" xfId="0" applyFont="1" applyFill="1" applyBorder="1" applyAlignment="1">
      <alignment horizontal="justify" vertical="center" wrapText="1"/>
    </xf>
    <xf numFmtId="0" fontId="22" fillId="48" borderId="52" xfId="0" applyFont="1" applyFill="1" applyBorder="1" applyAlignment="1">
      <alignment horizontal="justify" vertical="center" wrapText="1"/>
    </xf>
    <xf numFmtId="0" fontId="22" fillId="47" borderId="71" xfId="0" applyFont="1" applyFill="1" applyBorder="1" applyAlignment="1">
      <alignment horizontal="justify" vertical="center" wrapText="1"/>
    </xf>
    <xf numFmtId="0" fontId="22" fillId="47" borderId="75" xfId="0" applyFont="1" applyFill="1" applyBorder="1" applyAlignment="1">
      <alignment horizontal="justify" vertical="center" wrapText="1"/>
    </xf>
    <xf numFmtId="0" fontId="22" fillId="47" borderId="40" xfId="0" applyFont="1" applyFill="1" applyBorder="1" applyAlignment="1">
      <alignment horizontal="justify" vertical="center" wrapText="1"/>
    </xf>
    <xf numFmtId="0" fontId="27" fillId="0" borderId="0" xfId="0" applyFont="1" applyAlignment="1">
      <alignment horizontal="left" wrapText="1"/>
    </xf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41" applyFont="1" applyAlignment="1">
      <alignment horizontal="center"/>
    </xf>
    <xf numFmtId="0" fontId="31" fillId="0" borderId="0" xfId="41" applyFont="1" applyAlignment="1">
      <alignment vertical="center" wrapText="1"/>
    </xf>
    <xf numFmtId="0" fontId="30" fillId="0" borderId="0" xfId="41" applyFont="1" applyAlignment="1">
      <alignment horizontal="center" vertical="center"/>
    </xf>
    <xf numFmtId="0" fontId="32" fillId="0" borderId="0" xfId="41" applyFont="1" applyAlignment="1">
      <alignment horizontal="center" vertical="center" wrapText="1"/>
    </xf>
    <xf numFmtId="0" fontId="32" fillId="33" borderId="33" xfId="41" applyFont="1" applyFill="1" applyBorder="1" applyAlignment="1">
      <alignment horizontal="center" vertical="center" textRotation="90" wrapText="1"/>
    </xf>
    <xf numFmtId="0" fontId="32" fillId="33" borderId="34" xfId="41" applyFont="1" applyFill="1" applyBorder="1" applyAlignment="1">
      <alignment horizontal="center" vertical="center" textRotation="90" wrapText="1"/>
    </xf>
    <xf numFmtId="49" fontId="32" fillId="33" borderId="34" xfId="41" applyNumberFormat="1" applyFont="1" applyFill="1" applyBorder="1" applyAlignment="1">
      <alignment horizontal="center" vertical="center" textRotation="90" wrapText="1"/>
    </xf>
    <xf numFmtId="0" fontId="32" fillId="33" borderId="34" xfId="41" applyFont="1" applyFill="1" applyBorder="1" applyAlignment="1">
      <alignment horizontal="center" vertical="center" wrapText="1"/>
    </xf>
    <xf numFmtId="0" fontId="32" fillId="33" borderId="35" xfId="41" applyFont="1" applyFill="1" applyBorder="1" applyAlignment="1">
      <alignment horizontal="center" vertical="center" wrapText="1"/>
    </xf>
    <xf numFmtId="0" fontId="32" fillId="33" borderId="36" xfId="41" applyFont="1" applyFill="1" applyBorder="1" applyAlignment="1">
      <alignment horizontal="center" vertical="center" textRotation="90" wrapText="1"/>
    </xf>
    <xf numFmtId="0" fontId="32" fillId="33" borderId="15" xfId="41" applyFont="1" applyFill="1" applyBorder="1" applyAlignment="1">
      <alignment horizontal="center" vertical="center" textRotation="90" wrapText="1"/>
    </xf>
    <xf numFmtId="49" fontId="32" fillId="33" borderId="15" xfId="41" applyNumberFormat="1" applyFont="1" applyFill="1" applyBorder="1" applyAlignment="1">
      <alignment horizontal="center" vertical="center" textRotation="90" wrapText="1"/>
    </xf>
    <xf numFmtId="0" fontId="32" fillId="33" borderId="15" xfId="41" applyFont="1" applyFill="1" applyBorder="1" applyAlignment="1">
      <alignment horizontal="center" vertical="center" wrapText="1"/>
    </xf>
    <xf numFmtId="0" fontId="31" fillId="0" borderId="15" xfId="41" applyFont="1" applyBorder="1" applyAlignment="1">
      <alignment horizontal="center" vertical="center" wrapText="1"/>
    </xf>
    <xf numFmtId="0" fontId="32" fillId="33" borderId="19" xfId="41" applyFont="1" applyFill="1" applyBorder="1" applyAlignment="1">
      <alignment horizontal="center" vertical="center" wrapText="1"/>
    </xf>
    <xf numFmtId="0" fontId="33" fillId="34" borderId="36" xfId="41" applyFont="1" applyFill="1" applyBorder="1" applyAlignment="1">
      <alignment horizontal="center" vertical="center" wrapText="1"/>
    </xf>
    <xf numFmtId="0" fontId="33" fillId="34" borderId="15" xfId="41" applyFont="1" applyFill="1" applyBorder="1" applyAlignment="1">
      <alignment horizontal="center" vertical="center" wrapText="1"/>
    </xf>
    <xf numFmtId="0" fontId="33" fillId="34" borderId="15" xfId="41" applyFont="1" applyFill="1" applyBorder="1" applyAlignment="1">
      <alignment vertical="center" textRotation="90" wrapText="1"/>
    </xf>
    <xf numFmtId="0" fontId="32" fillId="34" borderId="15" xfId="41" applyFont="1" applyFill="1" applyBorder="1" applyAlignment="1">
      <alignment horizontal="left" vertical="center" wrapText="1"/>
    </xf>
    <xf numFmtId="0" fontId="32" fillId="34" borderId="19" xfId="41" applyFont="1" applyFill="1" applyBorder="1" applyAlignment="1">
      <alignment horizontal="left" vertical="center" wrapText="1"/>
    </xf>
    <xf numFmtId="0" fontId="33" fillId="34" borderId="36" xfId="41" applyFont="1" applyFill="1" applyBorder="1" applyAlignment="1">
      <alignment horizontal="left" vertical="center" wrapText="1"/>
    </xf>
    <xf numFmtId="0" fontId="31" fillId="35" borderId="15" xfId="41" applyFont="1" applyFill="1" applyBorder="1" applyAlignment="1">
      <alignment horizontal="left" vertical="center"/>
    </xf>
    <xf numFmtId="0" fontId="30" fillId="35" borderId="15" xfId="41" applyFont="1" applyFill="1" applyBorder="1" applyAlignment="1">
      <alignment horizontal="left" vertical="center"/>
    </xf>
    <xf numFmtId="0" fontId="30" fillId="35" borderId="19" xfId="41" applyFont="1" applyFill="1" applyBorder="1" applyAlignment="1">
      <alignment horizontal="left" vertical="center"/>
    </xf>
    <xf numFmtId="0" fontId="31" fillId="35" borderId="15" xfId="41" applyFont="1" applyFill="1" applyBorder="1" applyAlignment="1">
      <alignment horizontal="center" vertical="center" wrapText="1"/>
    </xf>
    <xf numFmtId="0" fontId="31" fillId="38" borderId="15" xfId="41" applyFont="1" applyFill="1" applyBorder="1" applyAlignment="1">
      <alignment horizontal="left" vertical="center" wrapText="1"/>
    </xf>
    <xf numFmtId="0" fontId="34" fillId="38" borderId="15" xfId="41" applyFont="1" applyFill="1" applyBorder="1" applyAlignment="1">
      <alignment vertical="center" wrapText="1"/>
    </xf>
    <xf numFmtId="0" fontId="30" fillId="38" borderId="15" xfId="41" applyFont="1" applyFill="1" applyBorder="1" applyAlignment="1">
      <alignment horizontal="left" vertical="center"/>
    </xf>
    <xf numFmtId="0" fontId="30" fillId="38" borderId="19" xfId="41" applyFont="1" applyFill="1" applyBorder="1" applyAlignment="1">
      <alignment horizontal="left" vertical="center"/>
    </xf>
    <xf numFmtId="0" fontId="33" fillId="34" borderId="36" xfId="41" applyFont="1" applyFill="1" applyBorder="1" applyAlignment="1">
      <alignment horizontal="center" vertical="center" wrapText="1"/>
    </xf>
    <xf numFmtId="0" fontId="31" fillId="35" borderId="15" xfId="41" applyFont="1" applyFill="1" applyBorder="1" applyAlignment="1">
      <alignment horizontal="center" vertical="center"/>
    </xf>
    <xf numFmtId="0" fontId="31" fillId="35" borderId="15" xfId="41" applyFont="1" applyFill="1" applyBorder="1" applyAlignment="1">
      <alignment horizontal="center" vertical="center" wrapText="1"/>
    </xf>
    <xf numFmtId="0" fontId="31" fillId="38" borderId="15" xfId="41" applyFont="1" applyFill="1" applyBorder="1" applyAlignment="1">
      <alignment horizontal="center" vertical="center" wrapText="1"/>
    </xf>
    <xf numFmtId="0" fontId="31" fillId="0" borderId="15" xfId="41" applyFont="1" applyBorder="1" applyAlignment="1">
      <alignment horizontal="center" vertical="center"/>
    </xf>
    <xf numFmtId="0" fontId="33" fillId="0" borderId="15" xfId="41" applyFont="1" applyBorder="1" applyAlignment="1">
      <alignment horizontal="left" vertical="center" wrapText="1"/>
    </xf>
    <xf numFmtId="0" fontId="33" fillId="0" borderId="15" xfId="41" applyFont="1" applyBorder="1" applyAlignment="1">
      <alignment horizontal="center" vertical="center" wrapText="1"/>
    </xf>
    <xf numFmtId="0" fontId="33" fillId="0" borderId="15" xfId="41" applyFont="1" applyBorder="1" applyAlignment="1">
      <alignment vertical="center" wrapText="1"/>
    </xf>
    <xf numFmtId="0" fontId="33" fillId="36" borderId="15" xfId="41" applyFont="1" applyFill="1" applyBorder="1" applyAlignment="1">
      <alignment horizontal="left" vertical="center" wrapText="1"/>
    </xf>
    <xf numFmtId="0" fontId="33" fillId="0" borderId="15" xfId="41" applyFont="1" applyBorder="1" applyAlignment="1">
      <alignment horizontal="center" vertical="center" wrapText="1"/>
    </xf>
    <xf numFmtId="164" fontId="33" fillId="36" borderId="15" xfId="41" applyNumberFormat="1" applyFont="1" applyFill="1" applyBorder="1" applyAlignment="1">
      <alignment horizontal="center" vertical="center" wrapText="1"/>
    </xf>
    <xf numFmtId="164" fontId="33" fillId="36" borderId="19" xfId="41" applyNumberFormat="1" applyFont="1" applyFill="1" applyBorder="1" applyAlignment="1">
      <alignment horizontal="center" vertical="center" wrapText="1"/>
    </xf>
    <xf numFmtId="0" fontId="33" fillId="36" borderId="15" xfId="41" applyFont="1" applyFill="1" applyBorder="1" applyAlignment="1">
      <alignment horizontal="center" vertical="center" wrapText="1"/>
    </xf>
    <xf numFmtId="164" fontId="33" fillId="36" borderId="19" xfId="41" applyNumberFormat="1" applyFont="1" applyFill="1" applyBorder="1" applyAlignment="1">
      <alignment horizontal="center" vertical="center"/>
    </xf>
    <xf numFmtId="0" fontId="33" fillId="36" borderId="17" xfId="41" applyFont="1" applyFill="1" applyBorder="1" applyAlignment="1">
      <alignment horizontal="left" vertical="center" wrapText="1"/>
    </xf>
    <xf numFmtId="0" fontId="32" fillId="49" borderId="46" xfId="41" applyFont="1" applyFill="1" applyBorder="1" applyAlignment="1">
      <alignment horizontal="center" vertical="center"/>
    </xf>
    <xf numFmtId="164" fontId="32" fillId="49" borderId="47" xfId="41" applyNumberFormat="1" applyFont="1" applyFill="1" applyBorder="1" applyAlignment="1">
      <alignment horizontal="center" vertical="center"/>
    </xf>
    <xf numFmtId="164" fontId="32" fillId="49" borderId="48" xfId="41" applyNumberFormat="1" applyFont="1" applyFill="1" applyBorder="1" applyAlignment="1">
      <alignment horizontal="center" vertical="center"/>
    </xf>
    <xf numFmtId="0" fontId="33" fillId="36" borderId="12" xfId="41" applyFont="1" applyFill="1" applyBorder="1" applyAlignment="1">
      <alignment horizontal="center" vertical="center"/>
    </xf>
    <xf numFmtId="164" fontId="33" fillId="36" borderId="12" xfId="41" applyNumberFormat="1" applyFont="1" applyFill="1" applyBorder="1" applyAlignment="1">
      <alignment horizontal="center" vertical="center"/>
    </xf>
    <xf numFmtId="164" fontId="33" fillId="36" borderId="38" xfId="41" applyNumberFormat="1" applyFont="1" applyFill="1" applyBorder="1" applyAlignment="1">
      <alignment horizontal="center" vertical="center"/>
    </xf>
    <xf numFmtId="0" fontId="33" fillId="36" borderId="15" xfId="41" applyFont="1" applyFill="1" applyBorder="1" applyAlignment="1">
      <alignment horizontal="center" vertical="center"/>
    </xf>
    <xf numFmtId="164" fontId="33" fillId="36" borderId="15" xfId="41" applyNumberFormat="1" applyFont="1" applyFill="1" applyBorder="1" applyAlignment="1">
      <alignment horizontal="center" vertical="center"/>
    </xf>
    <xf numFmtId="0" fontId="33" fillId="36" borderId="16" xfId="41" applyFont="1" applyFill="1" applyBorder="1" applyAlignment="1">
      <alignment horizontal="center" vertical="center"/>
    </xf>
    <xf numFmtId="164" fontId="33" fillId="36" borderId="16" xfId="41" applyNumberFormat="1" applyFont="1" applyFill="1" applyBorder="1" applyAlignment="1">
      <alignment horizontal="center" vertical="center"/>
    </xf>
    <xf numFmtId="164" fontId="33" fillId="36" borderId="32" xfId="41" applyNumberFormat="1" applyFont="1" applyFill="1" applyBorder="1" applyAlignment="1">
      <alignment horizontal="center" vertical="center"/>
    </xf>
    <xf numFmtId="0" fontId="33" fillId="0" borderId="18" xfId="41" applyFont="1" applyBorder="1" applyAlignment="1">
      <alignment horizontal="left" vertical="center" wrapText="1"/>
    </xf>
    <xf numFmtId="0" fontId="33" fillId="0" borderId="31" xfId="41" applyFont="1" applyBorder="1" applyAlignment="1">
      <alignment horizontal="left" vertical="center" wrapText="1"/>
    </xf>
    <xf numFmtId="0" fontId="33" fillId="0" borderId="16" xfId="41" applyFont="1" applyBorder="1" applyAlignment="1">
      <alignment vertical="center" wrapText="1"/>
    </xf>
    <xf numFmtId="0" fontId="33" fillId="36" borderId="49" xfId="41" applyFont="1" applyFill="1" applyBorder="1" applyAlignment="1">
      <alignment horizontal="left" vertical="center" wrapText="1"/>
    </xf>
    <xf numFmtId="0" fontId="32" fillId="49" borderId="10" xfId="41" applyFont="1" applyFill="1" applyBorder="1" applyAlignment="1">
      <alignment horizontal="center" vertical="center"/>
    </xf>
    <xf numFmtId="0" fontId="33" fillId="0" borderId="17" xfId="41" applyFont="1" applyBorder="1" applyAlignment="1">
      <alignment horizontal="center" vertical="center" wrapText="1"/>
    </xf>
    <xf numFmtId="0" fontId="32" fillId="50" borderId="21" xfId="41" applyFont="1" applyFill="1" applyBorder="1" applyAlignment="1">
      <alignment horizontal="right" vertical="center" wrapText="1"/>
    </xf>
    <xf numFmtId="0" fontId="32" fillId="50" borderId="23" xfId="41" applyFont="1" applyFill="1" applyBorder="1" applyAlignment="1">
      <alignment horizontal="right" vertical="center" wrapText="1"/>
    </xf>
    <xf numFmtId="0" fontId="32" fillId="50" borderId="22" xfId="41" applyFont="1" applyFill="1" applyBorder="1" applyAlignment="1">
      <alignment horizontal="right" vertical="center" wrapText="1"/>
    </xf>
    <xf numFmtId="164" fontId="32" fillId="50" borderId="10" xfId="41" applyNumberFormat="1" applyFont="1" applyFill="1" applyBorder="1" applyAlignment="1">
      <alignment horizontal="center" vertical="center"/>
    </xf>
    <xf numFmtId="164" fontId="32" fillId="50" borderId="26" xfId="41" applyNumberFormat="1" applyFont="1" applyFill="1" applyBorder="1" applyAlignment="1">
      <alignment horizontal="center" vertical="center"/>
    </xf>
    <xf numFmtId="0" fontId="33" fillId="34" borderId="36" xfId="41" applyFont="1" applyFill="1" applyBorder="1" applyAlignment="1">
      <alignment vertical="center" wrapText="1"/>
    </xf>
    <xf numFmtId="0" fontId="31" fillId="35" borderId="15" xfId="41" applyFont="1" applyFill="1" applyBorder="1" applyAlignment="1">
      <alignment vertical="center"/>
    </xf>
    <xf numFmtId="0" fontId="31" fillId="35" borderId="15" xfId="41" applyFont="1" applyFill="1" applyBorder="1" applyAlignment="1">
      <alignment vertical="center" wrapText="1"/>
    </xf>
    <xf numFmtId="0" fontId="31" fillId="38" borderId="15" xfId="41" applyFont="1" applyFill="1" applyBorder="1" applyAlignment="1">
      <alignment vertical="center" wrapText="1"/>
    </xf>
    <xf numFmtId="0" fontId="31" fillId="38" borderId="15" xfId="41" applyFont="1" applyFill="1" applyBorder="1" applyAlignment="1">
      <alignment vertical="center"/>
    </xf>
    <xf numFmtId="0" fontId="32" fillId="38" borderId="29" xfId="41" applyFont="1" applyFill="1" applyBorder="1" applyAlignment="1">
      <alignment horizontal="right" vertical="center" wrapText="1"/>
    </xf>
    <xf numFmtId="0" fontId="32" fillId="38" borderId="13" xfId="41" applyFont="1" applyFill="1" applyBorder="1" applyAlignment="1">
      <alignment horizontal="right" vertical="center" wrapText="1"/>
    </xf>
    <xf numFmtId="0" fontId="32" fillId="38" borderId="11" xfId="41" applyFont="1" applyFill="1" applyBorder="1" applyAlignment="1">
      <alignment horizontal="right" vertical="center" wrapText="1"/>
    </xf>
    <xf numFmtId="0" fontId="32" fillId="38" borderId="55" xfId="41" applyFont="1" applyFill="1" applyBorder="1" applyAlignment="1">
      <alignment horizontal="right" vertical="center" wrapText="1"/>
    </xf>
    <xf numFmtId="164" fontId="32" fillId="38" borderId="46" xfId="41" applyNumberFormat="1" applyFont="1" applyFill="1" applyBorder="1" applyAlignment="1">
      <alignment horizontal="center" vertical="center"/>
    </xf>
    <xf numFmtId="164" fontId="32" fillId="38" borderId="47" xfId="41" applyNumberFormat="1" applyFont="1" applyFill="1" applyBorder="1" applyAlignment="1">
      <alignment horizontal="center" vertical="center"/>
    </xf>
    <xf numFmtId="164" fontId="32" fillId="38" borderId="48" xfId="41" applyNumberFormat="1" applyFont="1" applyFill="1" applyBorder="1" applyAlignment="1">
      <alignment horizontal="center" vertical="center"/>
    </xf>
    <xf numFmtId="0" fontId="31" fillId="37" borderId="15" xfId="41" applyFont="1" applyFill="1" applyBorder="1" applyAlignment="1">
      <alignment vertical="center" wrapText="1"/>
    </xf>
    <xf numFmtId="0" fontId="31" fillId="37" borderId="15" xfId="41" applyFont="1" applyFill="1" applyBorder="1" applyAlignment="1">
      <alignment vertical="center"/>
    </xf>
    <xf numFmtId="0" fontId="30" fillId="37" borderId="15" xfId="41" applyFont="1" applyFill="1" applyBorder="1" applyAlignment="1">
      <alignment horizontal="right" vertical="center"/>
    </xf>
    <xf numFmtId="0" fontId="30" fillId="37" borderId="17" xfId="41" applyFont="1" applyFill="1" applyBorder="1" applyAlignment="1">
      <alignment horizontal="right" vertical="center"/>
    </xf>
    <xf numFmtId="164" fontId="32" fillId="37" borderId="46" xfId="41" applyNumberFormat="1" applyFont="1" applyFill="1" applyBorder="1" applyAlignment="1">
      <alignment horizontal="center" vertical="center"/>
    </xf>
    <xf numFmtId="164" fontId="32" fillId="37" borderId="47" xfId="41" applyNumberFormat="1" applyFont="1" applyFill="1" applyBorder="1" applyAlignment="1">
      <alignment horizontal="center" vertical="center"/>
    </xf>
    <xf numFmtId="164" fontId="32" fillId="37" borderId="48" xfId="41" applyNumberFormat="1" applyFont="1" applyFill="1" applyBorder="1" applyAlignment="1">
      <alignment horizontal="center" vertical="center"/>
    </xf>
    <xf numFmtId="0" fontId="30" fillId="35" borderId="12" xfId="41" applyFont="1" applyFill="1" applyBorder="1" applyAlignment="1">
      <alignment horizontal="left" vertical="center"/>
    </xf>
    <xf numFmtId="0" fontId="30" fillId="35" borderId="38" xfId="41" applyFont="1" applyFill="1" applyBorder="1" applyAlignment="1">
      <alignment horizontal="left" vertical="center"/>
    </xf>
    <xf numFmtId="0" fontId="31" fillId="35" borderId="15" xfId="41" applyFont="1" applyFill="1" applyBorder="1" applyAlignment="1">
      <alignment horizontal="center" vertical="center"/>
    </xf>
    <xf numFmtId="0" fontId="31" fillId="38" borderId="15" xfId="41" applyFont="1" applyFill="1" applyBorder="1" applyAlignment="1">
      <alignment horizontal="center" vertical="center"/>
    </xf>
    <xf numFmtId="0" fontId="30" fillId="38" borderId="16" xfId="41" applyFont="1" applyFill="1" applyBorder="1" applyAlignment="1">
      <alignment horizontal="left" vertical="center"/>
    </xf>
    <xf numFmtId="0" fontId="30" fillId="38" borderId="32" xfId="41" applyFont="1" applyFill="1" applyBorder="1" applyAlignment="1">
      <alignment horizontal="left" vertical="center"/>
    </xf>
    <xf numFmtId="0" fontId="33" fillId="0" borderId="16" xfId="41" applyFont="1" applyBorder="1" applyAlignment="1">
      <alignment horizontal="center" vertical="center" wrapText="1"/>
    </xf>
    <xf numFmtId="0" fontId="33" fillId="0" borderId="17" xfId="41" applyFont="1" applyBorder="1" applyAlignment="1">
      <alignment vertical="center" wrapText="1"/>
    </xf>
    <xf numFmtId="0" fontId="33" fillId="0" borderId="10" xfId="41" applyFont="1" applyBorder="1" applyAlignment="1">
      <alignment horizontal="center" vertical="center" wrapText="1"/>
    </xf>
    <xf numFmtId="2" fontId="33" fillId="0" borderId="11" xfId="41" applyNumberFormat="1" applyFont="1" applyBorder="1" applyAlignment="1">
      <alignment horizontal="center" vertical="center" wrapText="1"/>
    </xf>
    <xf numFmtId="164" fontId="33" fillId="36" borderId="11" xfId="41" applyNumberFormat="1" applyFont="1" applyFill="1" applyBorder="1" applyAlignment="1">
      <alignment horizontal="center" vertical="center" wrapText="1"/>
    </xf>
    <xf numFmtId="164" fontId="33" fillId="36" borderId="54" xfId="41" applyNumberFormat="1" applyFont="1" applyFill="1" applyBorder="1" applyAlignment="1">
      <alignment horizontal="center" vertical="center" wrapText="1"/>
    </xf>
    <xf numFmtId="0" fontId="33" fillId="0" borderId="12" xfId="41" applyFont="1" applyBorder="1" applyAlignment="1">
      <alignment horizontal="center" vertical="center" wrapText="1"/>
    </xf>
    <xf numFmtId="2" fontId="32" fillId="49" borderId="47" xfId="41" applyNumberFormat="1" applyFont="1" applyFill="1" applyBorder="1" applyAlignment="1">
      <alignment horizontal="center" vertical="center"/>
    </xf>
    <xf numFmtId="2" fontId="32" fillId="49" borderId="48" xfId="41" applyNumberFormat="1" applyFont="1" applyFill="1" applyBorder="1" applyAlignment="1">
      <alignment horizontal="center" vertical="center"/>
    </xf>
    <xf numFmtId="0" fontId="33" fillId="0" borderId="76" xfId="41" applyFont="1" applyBorder="1" applyAlignment="1">
      <alignment horizontal="center" vertical="center" wrapText="1"/>
    </xf>
    <xf numFmtId="0" fontId="33" fillId="36" borderId="12" xfId="41" applyFont="1" applyFill="1" applyBorder="1" applyAlignment="1">
      <alignment horizontal="center" vertical="center" wrapText="1"/>
    </xf>
    <xf numFmtId="164" fontId="33" fillId="36" borderId="12" xfId="41" applyNumberFormat="1" applyFont="1" applyFill="1" applyBorder="1" applyAlignment="1">
      <alignment horizontal="center" vertical="center" wrapText="1"/>
    </xf>
    <xf numFmtId="164" fontId="33" fillId="36" borderId="38" xfId="41" applyNumberFormat="1" applyFont="1" applyFill="1" applyBorder="1" applyAlignment="1">
      <alignment horizontal="center" vertical="center" wrapText="1"/>
    </xf>
    <xf numFmtId="0" fontId="33" fillId="0" borderId="13" xfId="41" applyFont="1" applyBorder="1" applyAlignment="1">
      <alignment horizontal="center" vertical="center" wrapText="1"/>
    </xf>
    <xf numFmtId="0" fontId="33" fillId="0" borderId="36" xfId="41" applyFont="1" applyBorder="1" applyAlignment="1">
      <alignment horizontal="center" vertical="center" wrapText="1"/>
    </xf>
    <xf numFmtId="0" fontId="33" fillId="0" borderId="39" xfId="41" applyFont="1" applyBorder="1" applyAlignment="1">
      <alignment horizontal="center" vertical="center" wrapText="1"/>
    </xf>
    <xf numFmtId="0" fontId="33" fillId="36" borderId="16" xfId="41" applyFont="1" applyFill="1" applyBorder="1" applyAlignment="1">
      <alignment horizontal="center" vertical="center" wrapText="1"/>
    </xf>
    <xf numFmtId="164" fontId="33" fillId="36" borderId="16" xfId="41" applyNumberFormat="1" applyFont="1" applyFill="1" applyBorder="1" applyAlignment="1">
      <alignment horizontal="center" vertical="center" wrapText="1"/>
    </xf>
    <xf numFmtId="164" fontId="33" fillId="36" borderId="32" xfId="41" applyNumberFormat="1" applyFont="1" applyFill="1" applyBorder="1" applyAlignment="1">
      <alignment horizontal="center" vertical="center" wrapText="1"/>
    </xf>
    <xf numFmtId="0" fontId="32" fillId="49" borderId="47" xfId="41" applyFont="1" applyFill="1" applyBorder="1" applyAlignment="1">
      <alignment horizontal="center" vertical="center"/>
    </xf>
    <xf numFmtId="0" fontId="32" fillId="49" borderId="48" xfId="41" applyFont="1" applyFill="1" applyBorder="1" applyAlignment="1">
      <alignment horizontal="center" vertical="center"/>
    </xf>
    <xf numFmtId="0" fontId="33" fillId="0" borderId="49" xfId="41" applyFont="1" applyBorder="1" applyAlignment="1">
      <alignment horizontal="center" vertical="center" wrapText="1"/>
    </xf>
    <xf numFmtId="0" fontId="33" fillId="36" borderId="15" xfId="41" applyFont="1" applyFill="1" applyBorder="1" applyAlignment="1">
      <alignment vertical="center" wrapText="1"/>
    </xf>
    <xf numFmtId="0" fontId="33" fillId="36" borderId="17" xfId="41" applyFont="1" applyFill="1" applyBorder="1" applyAlignment="1">
      <alignment vertical="center" wrapText="1"/>
    </xf>
    <xf numFmtId="0" fontId="33" fillId="36" borderId="65" xfId="41" applyFont="1" applyFill="1" applyBorder="1" applyAlignment="1">
      <alignment horizontal="center" vertical="center" wrapText="1"/>
    </xf>
    <xf numFmtId="164" fontId="33" fillId="36" borderId="13" xfId="41" applyNumberFormat="1" applyFont="1" applyFill="1" applyBorder="1" applyAlignment="1">
      <alignment horizontal="center" vertical="center" wrapText="1"/>
    </xf>
    <xf numFmtId="164" fontId="33" fillId="36" borderId="37" xfId="41" applyNumberFormat="1" applyFont="1" applyFill="1" applyBorder="1" applyAlignment="1">
      <alignment horizontal="center" vertical="center" wrapText="1"/>
    </xf>
    <xf numFmtId="0" fontId="33" fillId="0" borderId="28" xfId="41" applyFont="1" applyBorder="1" applyAlignment="1">
      <alignment horizontal="center" vertical="center" wrapText="1"/>
    </xf>
    <xf numFmtId="0" fontId="33" fillId="36" borderId="16" xfId="41" applyFont="1" applyFill="1" applyBorder="1" applyAlignment="1">
      <alignment vertical="center" wrapText="1"/>
    </xf>
    <xf numFmtId="0" fontId="33" fillId="36" borderId="49" xfId="41" applyFont="1" applyFill="1" applyBorder="1" applyAlignment="1">
      <alignment vertical="center" wrapText="1"/>
    </xf>
    <xf numFmtId="0" fontId="33" fillId="0" borderId="16" xfId="41" applyFont="1" applyBorder="1" applyAlignment="1">
      <alignment horizontal="left" vertical="center" wrapText="1"/>
    </xf>
    <xf numFmtId="0" fontId="32" fillId="50" borderId="46" xfId="41" applyFont="1" applyFill="1" applyBorder="1" applyAlignment="1">
      <alignment horizontal="right" vertical="center"/>
    </xf>
    <xf numFmtId="0" fontId="32" fillId="50" borderId="47" xfId="41" applyFont="1" applyFill="1" applyBorder="1" applyAlignment="1">
      <alignment horizontal="right" vertical="center"/>
    </xf>
    <xf numFmtId="164" fontId="32" fillId="50" borderId="47" xfId="41" applyNumberFormat="1" applyFont="1" applyFill="1" applyBorder="1" applyAlignment="1">
      <alignment horizontal="center" vertical="center"/>
    </xf>
    <xf numFmtId="164" fontId="32" fillId="50" borderId="48" xfId="41" applyNumberFormat="1" applyFont="1" applyFill="1" applyBorder="1" applyAlignment="1">
      <alignment horizontal="center" vertical="center"/>
    </xf>
    <xf numFmtId="0" fontId="30" fillId="38" borderId="15" xfId="41" applyFont="1" applyFill="1" applyBorder="1" applyAlignment="1">
      <alignment horizontal="right" vertical="center"/>
    </xf>
    <xf numFmtId="0" fontId="30" fillId="38" borderId="12" xfId="41" applyFont="1" applyFill="1" applyBorder="1" applyAlignment="1">
      <alignment horizontal="right" vertical="center"/>
    </xf>
    <xf numFmtId="0" fontId="30" fillId="38" borderId="25" xfId="41" applyFont="1" applyFill="1" applyBorder="1" applyAlignment="1">
      <alignment horizontal="right" vertical="center"/>
    </xf>
    <xf numFmtId="0" fontId="30" fillId="35" borderId="15" xfId="41" applyFont="1" applyFill="1" applyBorder="1" applyAlignment="1">
      <alignment horizontal="right" vertical="center" wrapText="1"/>
    </xf>
    <xf numFmtId="0" fontId="30" fillId="35" borderId="17" xfId="41" applyFont="1" applyFill="1" applyBorder="1" applyAlignment="1">
      <alignment horizontal="right" vertical="center" wrapText="1"/>
    </xf>
    <xf numFmtId="0" fontId="33" fillId="34" borderId="15" xfId="41" applyFont="1" applyFill="1" applyBorder="1" applyAlignment="1">
      <alignment vertical="center" wrapText="1"/>
    </xf>
    <xf numFmtId="0" fontId="30" fillId="34" borderId="12" xfId="41" applyFont="1" applyFill="1" applyBorder="1" applyAlignment="1">
      <alignment horizontal="left" vertical="center" wrapText="1"/>
    </xf>
    <xf numFmtId="0" fontId="30" fillId="34" borderId="38" xfId="41" applyFont="1" applyFill="1" applyBorder="1" applyAlignment="1">
      <alignment horizontal="left" vertical="center" wrapText="1"/>
    </xf>
    <xf numFmtId="0" fontId="32" fillId="37" borderId="15" xfId="41" applyFont="1" applyFill="1" applyBorder="1" applyAlignment="1">
      <alignment horizontal="left" vertical="center" wrapText="1"/>
    </xf>
    <xf numFmtId="0" fontId="32" fillId="37" borderId="19" xfId="41" applyFont="1" applyFill="1" applyBorder="1" applyAlignment="1">
      <alignment horizontal="left" vertical="center" wrapText="1"/>
    </xf>
    <xf numFmtId="0" fontId="31" fillId="38" borderId="15" xfId="41" applyFont="1" applyFill="1" applyBorder="1" applyAlignment="1">
      <alignment horizontal="left" vertical="center"/>
    </xf>
    <xf numFmtId="0" fontId="32" fillId="38" borderId="15" xfId="41" applyFont="1" applyFill="1" applyBorder="1" applyAlignment="1">
      <alignment horizontal="left" vertical="center" wrapText="1"/>
    </xf>
    <xf numFmtId="0" fontId="32" fillId="38" borderId="16" xfId="41" applyFont="1" applyFill="1" applyBorder="1" applyAlignment="1">
      <alignment horizontal="left" vertical="center" wrapText="1"/>
    </xf>
    <xf numFmtId="0" fontId="32" fillId="38" borderId="19" xfId="41" applyFont="1" applyFill="1" applyBorder="1" applyAlignment="1">
      <alignment horizontal="left" vertical="center" wrapText="1"/>
    </xf>
    <xf numFmtId="0" fontId="33" fillId="34" borderId="36" xfId="41" applyFont="1" applyFill="1" applyBorder="1" applyAlignment="1">
      <alignment horizontal="left" vertical="center" wrapText="1"/>
    </xf>
    <xf numFmtId="0" fontId="31" fillId="35" borderId="15" xfId="41" applyFont="1" applyFill="1" applyBorder="1" applyAlignment="1">
      <alignment horizontal="left" vertical="center"/>
    </xf>
    <xf numFmtId="0" fontId="31" fillId="38" borderId="15" xfId="41" applyFont="1" applyFill="1" applyBorder="1" applyAlignment="1">
      <alignment horizontal="left" vertical="center"/>
    </xf>
    <xf numFmtId="0" fontId="31" fillId="0" borderId="15" xfId="41" applyFont="1" applyBorder="1" applyAlignment="1">
      <alignment horizontal="left" vertical="center" wrapText="1"/>
    </xf>
    <xf numFmtId="0" fontId="33" fillId="0" borderId="41" xfId="41" applyFont="1" applyBorder="1" applyAlignment="1">
      <alignment horizontal="center" vertical="center" wrapText="1"/>
    </xf>
    <xf numFmtId="0" fontId="33" fillId="0" borderId="66" xfId="41" applyFont="1" applyBorder="1" applyAlignment="1">
      <alignment horizontal="center" vertical="center" wrapText="1"/>
    </xf>
    <xf numFmtId="0" fontId="33" fillId="0" borderId="44" xfId="41" applyFont="1" applyBorder="1" applyAlignment="1">
      <alignment horizontal="center" vertical="center" wrapText="1"/>
    </xf>
    <xf numFmtId="164" fontId="32" fillId="49" borderId="11" xfId="41" applyNumberFormat="1" applyFont="1" applyFill="1" applyBorder="1" applyAlignment="1">
      <alignment horizontal="center" vertical="center"/>
    </xf>
    <xf numFmtId="164" fontId="32" fillId="49" borderId="54" xfId="41" applyNumberFormat="1" applyFont="1" applyFill="1" applyBorder="1" applyAlignment="1">
      <alignment horizontal="center" vertical="center"/>
    </xf>
    <xf numFmtId="0" fontId="33" fillId="0" borderId="25" xfId="41" applyFont="1" applyBorder="1" applyAlignment="1">
      <alignment horizontal="center" vertical="center" wrapText="1"/>
    </xf>
    <xf numFmtId="0" fontId="31" fillId="38" borderId="15" xfId="41" applyFont="1" applyFill="1" applyBorder="1" applyAlignment="1">
      <alignment horizontal="center" vertical="center"/>
    </xf>
    <xf numFmtId="0" fontId="33" fillId="36" borderId="12" xfId="41" applyFont="1" applyFill="1" applyBorder="1" applyAlignment="1">
      <alignment horizontal="center" vertical="center" wrapText="1"/>
    </xf>
    <xf numFmtId="0" fontId="33" fillId="36" borderId="12" xfId="41" applyFont="1" applyFill="1" applyBorder="1" applyAlignment="1">
      <alignment horizontal="left" vertical="center" wrapText="1"/>
    </xf>
    <xf numFmtId="0" fontId="33" fillId="36" borderId="25" xfId="41" applyFont="1" applyFill="1" applyBorder="1" applyAlignment="1">
      <alignment horizontal="left" vertical="center" wrapText="1"/>
    </xf>
    <xf numFmtId="164" fontId="33" fillId="36" borderId="70" xfId="41" applyNumberFormat="1" applyFont="1" applyFill="1" applyBorder="1" applyAlignment="1">
      <alignment horizontal="center" vertical="center" wrapText="1"/>
    </xf>
    <xf numFmtId="0" fontId="33" fillId="36" borderId="15" xfId="41" applyFont="1" applyFill="1" applyBorder="1" applyAlignment="1">
      <alignment horizontal="center" vertical="center" wrapText="1"/>
    </xf>
    <xf numFmtId="164" fontId="33" fillId="36" borderId="18" xfId="41" applyNumberFormat="1" applyFont="1" applyFill="1" applyBorder="1" applyAlignment="1">
      <alignment horizontal="center" vertical="center" wrapText="1"/>
    </xf>
    <xf numFmtId="164" fontId="33" fillId="36" borderId="31" xfId="41" applyNumberFormat="1" applyFont="1" applyFill="1" applyBorder="1" applyAlignment="1">
      <alignment horizontal="center" vertical="center" wrapText="1"/>
    </xf>
    <xf numFmtId="0" fontId="33" fillId="36" borderId="16" xfId="41" applyFont="1" applyFill="1" applyBorder="1" applyAlignment="1">
      <alignment horizontal="center" vertical="center" wrapText="1"/>
    </xf>
    <xf numFmtId="0" fontId="33" fillId="36" borderId="16" xfId="41" applyFont="1" applyFill="1" applyBorder="1" applyAlignment="1">
      <alignment horizontal="left" vertical="center" wrapText="1"/>
    </xf>
    <xf numFmtId="0" fontId="32" fillId="49" borderId="10" xfId="41" applyFont="1" applyFill="1" applyBorder="1" applyAlignment="1">
      <alignment horizontal="center" vertical="center" wrapText="1"/>
    </xf>
    <xf numFmtId="0" fontId="32" fillId="50" borderId="46" xfId="41" applyFont="1" applyFill="1" applyBorder="1" applyAlignment="1">
      <alignment horizontal="right" vertical="center" wrapText="1"/>
    </xf>
    <xf numFmtId="0" fontId="32" fillId="50" borderId="47" xfId="41" applyFont="1" applyFill="1" applyBorder="1" applyAlignment="1">
      <alignment horizontal="right" vertical="center" wrapText="1"/>
    </xf>
    <xf numFmtId="0" fontId="33" fillId="34" borderId="39" xfId="41" applyFont="1" applyFill="1" applyBorder="1" applyAlignment="1">
      <alignment horizontal="left" vertical="center" wrapText="1"/>
    </xf>
    <xf numFmtId="0" fontId="31" fillId="35" borderId="16" xfId="41" applyFont="1" applyFill="1" applyBorder="1" applyAlignment="1">
      <alignment horizontal="left" vertical="center"/>
    </xf>
    <xf numFmtId="0" fontId="31" fillId="38" borderId="16" xfId="41" applyFont="1" applyFill="1" applyBorder="1" applyAlignment="1">
      <alignment horizontal="left" vertical="center"/>
    </xf>
    <xf numFmtId="0" fontId="31" fillId="0" borderId="16" xfId="41" applyFont="1" applyBorder="1" applyAlignment="1">
      <alignment horizontal="left" vertical="center" wrapText="1"/>
    </xf>
    <xf numFmtId="0" fontId="33" fillId="0" borderId="12" xfId="41" applyFont="1" applyBorder="1" applyAlignment="1">
      <alignment horizontal="left" vertical="center" wrapText="1"/>
    </xf>
    <xf numFmtId="0" fontId="33" fillId="36" borderId="26" xfId="41" applyFont="1" applyFill="1" applyBorder="1" applyAlignment="1">
      <alignment horizontal="center" vertical="center" wrapText="1"/>
    </xf>
    <xf numFmtId="164" fontId="33" fillId="0" borderId="29" xfId="41" applyNumberFormat="1" applyFont="1" applyBorder="1" applyAlignment="1">
      <alignment horizontal="center" vertical="center" wrapText="1"/>
    </xf>
    <xf numFmtId="0" fontId="33" fillId="34" borderId="65" xfId="41" applyFont="1" applyFill="1" applyBorder="1" applyAlignment="1">
      <alignment horizontal="left" vertical="center" wrapText="1"/>
    </xf>
    <xf numFmtId="0" fontId="31" fillId="35" borderId="13" xfId="41" applyFont="1" applyFill="1" applyBorder="1" applyAlignment="1">
      <alignment horizontal="left" vertical="center"/>
    </xf>
    <xf numFmtId="0" fontId="31" fillId="38" borderId="13" xfId="41" applyFont="1" applyFill="1" applyBorder="1" applyAlignment="1">
      <alignment horizontal="left" vertical="center"/>
    </xf>
    <xf numFmtId="0" fontId="31" fillId="0" borderId="13" xfId="41" applyFont="1" applyBorder="1" applyAlignment="1">
      <alignment horizontal="left" vertical="center" wrapText="1"/>
    </xf>
    <xf numFmtId="0" fontId="33" fillId="0" borderId="13" xfId="41" applyFont="1" applyBorder="1" applyAlignment="1">
      <alignment horizontal="left" vertical="center" wrapText="1"/>
    </xf>
    <xf numFmtId="0" fontId="32" fillId="49" borderId="20" xfId="41" applyFont="1" applyFill="1" applyBorder="1" applyAlignment="1">
      <alignment horizontal="center" vertical="center"/>
    </xf>
    <xf numFmtId="164" fontId="32" fillId="49" borderId="24" xfId="41" applyNumberFormat="1" applyFont="1" applyFill="1" applyBorder="1" applyAlignment="1">
      <alignment horizontal="center" vertical="center"/>
    </xf>
    <xf numFmtId="0" fontId="33" fillId="36" borderId="43" xfId="41" applyFont="1" applyFill="1" applyBorder="1" applyAlignment="1">
      <alignment horizontal="center" vertical="center" wrapText="1"/>
    </xf>
    <xf numFmtId="0" fontId="33" fillId="0" borderId="73" xfId="41" applyFont="1" applyBorder="1" applyAlignment="1">
      <alignment horizontal="center" vertical="center" wrapText="1"/>
    </xf>
    <xf numFmtId="164" fontId="33" fillId="0" borderId="70" xfId="41" applyNumberFormat="1" applyFont="1" applyBorder="1" applyAlignment="1">
      <alignment horizontal="center" vertical="center" wrapText="1"/>
    </xf>
    <xf numFmtId="0" fontId="33" fillId="36" borderId="66" xfId="41" applyFont="1" applyFill="1" applyBorder="1" applyAlignment="1">
      <alignment horizontal="center" vertical="center" wrapText="1"/>
    </xf>
    <xf numFmtId="0" fontId="33" fillId="36" borderId="68" xfId="41" applyFont="1" applyFill="1" applyBorder="1" applyAlignment="1">
      <alignment horizontal="center" vertical="center" wrapText="1"/>
    </xf>
    <xf numFmtId="0" fontId="33" fillId="0" borderId="43" xfId="41" applyFont="1" applyBorder="1" applyAlignment="1">
      <alignment horizontal="center" vertical="center" wrapText="1"/>
    </xf>
    <xf numFmtId="164" fontId="32" fillId="49" borderId="46" xfId="41" applyNumberFormat="1" applyFont="1" applyFill="1" applyBorder="1" applyAlignment="1">
      <alignment horizontal="center" vertical="center"/>
    </xf>
    <xf numFmtId="164" fontId="33" fillId="0" borderId="65" xfId="41" applyNumberFormat="1" applyFont="1" applyBorder="1" applyAlignment="1">
      <alignment horizontal="center" vertical="center" wrapText="1"/>
    </xf>
    <xf numFmtId="164" fontId="33" fillId="0" borderId="76" xfId="41" applyNumberFormat="1" applyFont="1" applyBorder="1" applyAlignment="1">
      <alignment horizontal="center" vertical="center" wrapText="1"/>
    </xf>
    <xf numFmtId="164" fontId="33" fillId="36" borderId="76" xfId="41" applyNumberFormat="1" applyFont="1" applyFill="1" applyBorder="1" applyAlignment="1">
      <alignment horizontal="center" vertical="center" wrapText="1"/>
    </xf>
    <xf numFmtId="0" fontId="33" fillId="0" borderId="68" xfId="41" applyFont="1" applyBorder="1" applyAlignment="1">
      <alignment horizontal="center" vertical="center" wrapText="1"/>
    </xf>
    <xf numFmtId="164" fontId="33" fillId="0" borderId="39" xfId="41" applyNumberFormat="1" applyFont="1" applyBorder="1" applyAlignment="1">
      <alignment horizontal="center" vertical="center" wrapText="1"/>
    </xf>
    <xf numFmtId="164" fontId="33" fillId="36" borderId="36" xfId="41" applyNumberFormat="1" applyFont="1" applyFill="1" applyBorder="1" applyAlignment="1">
      <alignment horizontal="center" vertical="center" wrapText="1"/>
    </xf>
    <xf numFmtId="164" fontId="33" fillId="36" borderId="65" xfId="41" applyNumberFormat="1" applyFont="1" applyFill="1" applyBorder="1" applyAlignment="1">
      <alignment horizontal="center" vertical="center" wrapText="1"/>
    </xf>
    <xf numFmtId="164" fontId="33" fillId="36" borderId="13" xfId="41" applyNumberFormat="1" applyFont="1" applyFill="1" applyBorder="1" applyAlignment="1">
      <alignment horizontal="center" vertical="center"/>
    </xf>
    <xf numFmtId="164" fontId="33" fillId="36" borderId="37" xfId="41" applyNumberFormat="1" applyFont="1" applyFill="1" applyBorder="1" applyAlignment="1">
      <alignment horizontal="center" vertical="center"/>
    </xf>
    <xf numFmtId="0" fontId="26" fillId="0" borderId="15" xfId="41" applyFont="1" applyBorder="1" applyAlignment="1">
      <alignment horizontal="left" vertical="center" wrapText="1"/>
    </xf>
    <xf numFmtId="0" fontId="33" fillId="0" borderId="17" xfId="41" applyFont="1" applyBorder="1" applyAlignment="1">
      <alignment horizontal="left" vertical="center" wrapText="1"/>
    </xf>
    <xf numFmtId="164" fontId="33" fillId="0" borderId="18" xfId="41" applyNumberFormat="1" applyFont="1" applyBorder="1" applyAlignment="1">
      <alignment horizontal="center" vertical="center" wrapText="1"/>
    </xf>
    <xf numFmtId="164" fontId="33" fillId="36" borderId="29" xfId="41" applyNumberFormat="1" applyFont="1" applyFill="1" applyBorder="1" applyAlignment="1">
      <alignment horizontal="center" vertical="center" wrapText="1"/>
    </xf>
    <xf numFmtId="0" fontId="35" fillId="36" borderId="17" xfId="41" applyFont="1" applyFill="1" applyBorder="1" applyAlignment="1">
      <alignment horizontal="left" vertical="center" wrapText="1"/>
    </xf>
    <xf numFmtId="0" fontId="33" fillId="36" borderId="18" xfId="41" applyFont="1" applyFill="1" applyBorder="1" applyAlignment="1">
      <alignment horizontal="center" vertical="center" wrapText="1"/>
    </xf>
    <xf numFmtId="0" fontId="33" fillId="36" borderId="59" xfId="41" applyFont="1" applyFill="1" applyBorder="1" applyAlignment="1">
      <alignment horizontal="left" vertical="center" wrapText="1"/>
    </xf>
    <xf numFmtId="0" fontId="33" fillId="36" borderId="73" xfId="41" applyFont="1" applyFill="1" applyBorder="1" applyAlignment="1">
      <alignment horizontal="center" vertical="center"/>
    </xf>
    <xf numFmtId="164" fontId="33" fillId="36" borderId="70" xfId="41" applyNumberFormat="1" applyFont="1" applyFill="1" applyBorder="1" applyAlignment="1">
      <alignment horizontal="center" vertical="center"/>
    </xf>
    <xf numFmtId="0" fontId="33" fillId="36" borderId="62" xfId="41" applyFont="1" applyFill="1" applyBorder="1" applyAlignment="1">
      <alignment horizontal="left" vertical="center" wrapText="1"/>
    </xf>
    <xf numFmtId="0" fontId="33" fillId="36" borderId="68" xfId="41" applyFont="1" applyFill="1" applyBorder="1" applyAlignment="1">
      <alignment horizontal="center" vertical="center"/>
    </xf>
    <xf numFmtId="164" fontId="33" fillId="36" borderId="31" xfId="41" applyNumberFormat="1" applyFont="1" applyFill="1" applyBorder="1" applyAlignment="1">
      <alignment horizontal="center" vertical="center"/>
    </xf>
    <xf numFmtId="0" fontId="33" fillId="36" borderId="31" xfId="41" applyFont="1" applyFill="1" applyBorder="1" applyAlignment="1">
      <alignment horizontal="center" vertical="center" wrapText="1"/>
    </xf>
    <xf numFmtId="0" fontId="33" fillId="36" borderId="56" xfId="41" applyFont="1" applyFill="1" applyBorder="1" applyAlignment="1">
      <alignment horizontal="left" vertical="center" wrapText="1"/>
    </xf>
    <xf numFmtId="0" fontId="32" fillId="49" borderId="26" xfId="41" applyFont="1" applyFill="1" applyBorder="1" applyAlignment="1">
      <alignment horizontal="center" vertical="center"/>
    </xf>
    <xf numFmtId="164" fontId="32" fillId="49" borderId="42" xfId="41" applyNumberFormat="1" applyFont="1" applyFill="1" applyBorder="1" applyAlignment="1">
      <alignment horizontal="center" vertical="center"/>
    </xf>
    <xf numFmtId="0" fontId="33" fillId="36" borderId="67" xfId="41" applyFont="1" applyFill="1" applyBorder="1" applyAlignment="1">
      <alignment horizontal="left" vertical="center" wrapText="1"/>
    </xf>
    <xf numFmtId="0" fontId="33" fillId="0" borderId="41" xfId="41" applyFont="1" applyBorder="1" applyAlignment="1">
      <alignment horizontal="center" vertical="center"/>
    </xf>
    <xf numFmtId="164" fontId="33" fillId="0" borderId="14" xfId="41" applyNumberFormat="1" applyFont="1" applyBorder="1" applyAlignment="1">
      <alignment horizontal="center" vertical="center"/>
    </xf>
    <xf numFmtId="164" fontId="33" fillId="0" borderId="41" xfId="41" applyNumberFormat="1" applyFont="1" applyBorder="1" applyAlignment="1">
      <alignment horizontal="center" vertical="center"/>
    </xf>
    <xf numFmtId="164" fontId="33" fillId="0" borderId="27" xfId="41" applyNumberFormat="1" applyFont="1" applyBorder="1" applyAlignment="1">
      <alignment horizontal="center" vertical="center"/>
    </xf>
    <xf numFmtId="0" fontId="33" fillId="36" borderId="13" xfId="41" applyFont="1" applyFill="1" applyBorder="1" applyAlignment="1">
      <alignment horizontal="center" vertical="center" wrapText="1"/>
    </xf>
    <xf numFmtId="0" fontId="33" fillId="36" borderId="28" xfId="41" applyFont="1" applyFill="1" applyBorder="1" applyAlignment="1">
      <alignment horizontal="left" vertical="center" wrapText="1"/>
    </xf>
    <xf numFmtId="0" fontId="33" fillId="36" borderId="69" xfId="41" applyFont="1" applyFill="1" applyBorder="1" applyAlignment="1">
      <alignment horizontal="left" vertical="center" wrapText="1"/>
    </xf>
    <xf numFmtId="0" fontId="33" fillId="0" borderId="66" xfId="41" applyFont="1" applyBorder="1" applyAlignment="1">
      <alignment horizontal="center" vertical="center"/>
    </xf>
    <xf numFmtId="164" fontId="33" fillId="0" borderId="64" xfId="41" applyNumberFormat="1" applyFont="1" applyBorder="1" applyAlignment="1">
      <alignment horizontal="center" vertical="center"/>
    </xf>
    <xf numFmtId="164" fontId="33" fillId="0" borderId="66" xfId="41" applyNumberFormat="1" applyFont="1" applyBorder="1" applyAlignment="1">
      <alignment horizontal="center" vertical="center"/>
    </xf>
    <xf numFmtId="0" fontId="32" fillId="49" borderId="68" xfId="41" applyFont="1" applyFill="1" applyBorder="1" applyAlignment="1">
      <alignment horizontal="center" vertical="center"/>
    </xf>
    <xf numFmtId="164" fontId="32" fillId="49" borderId="72" xfId="41" applyNumberFormat="1" applyFont="1" applyFill="1" applyBorder="1" applyAlignment="1">
      <alignment horizontal="center" vertical="center"/>
    </xf>
    <xf numFmtId="164" fontId="32" fillId="49" borderId="68" xfId="41" applyNumberFormat="1" applyFont="1" applyFill="1" applyBorder="1" applyAlignment="1">
      <alignment horizontal="center" vertical="center"/>
    </xf>
    <xf numFmtId="164" fontId="32" fillId="49" borderId="27" xfId="41" applyNumberFormat="1" applyFont="1" applyFill="1" applyBorder="1" applyAlignment="1">
      <alignment horizontal="center" vertical="center"/>
    </xf>
    <xf numFmtId="0" fontId="33" fillId="0" borderId="28" xfId="41" applyFont="1" applyBorder="1" applyAlignment="1">
      <alignment horizontal="left" vertical="center" wrapText="1"/>
    </xf>
    <xf numFmtId="0" fontId="32" fillId="50" borderId="71" xfId="41" applyFont="1" applyFill="1" applyBorder="1" applyAlignment="1">
      <alignment horizontal="right" vertical="center"/>
    </xf>
    <xf numFmtId="0" fontId="32" fillId="50" borderId="75" xfId="41" applyFont="1" applyFill="1" applyBorder="1" applyAlignment="1">
      <alignment horizontal="right" vertical="center"/>
    </xf>
    <xf numFmtId="0" fontId="32" fillId="50" borderId="40" xfId="41" applyFont="1" applyFill="1" applyBorder="1" applyAlignment="1">
      <alignment horizontal="right" vertical="center"/>
    </xf>
    <xf numFmtId="164" fontId="32" fillId="50" borderId="29" xfId="41" applyNumberFormat="1" applyFont="1" applyFill="1" applyBorder="1" applyAlignment="1">
      <alignment horizontal="center" vertical="center"/>
    </xf>
    <xf numFmtId="164" fontId="32" fillId="50" borderId="13" xfId="41" applyNumberFormat="1" applyFont="1" applyFill="1" applyBorder="1" applyAlignment="1">
      <alignment horizontal="center" vertical="center"/>
    </xf>
    <xf numFmtId="164" fontId="32" fillId="50" borderId="37" xfId="41" applyNumberFormat="1" applyFont="1" applyFill="1" applyBorder="1" applyAlignment="1">
      <alignment horizontal="center" vertical="center"/>
    </xf>
    <xf numFmtId="0" fontId="30" fillId="38" borderId="21" xfId="41" applyFont="1" applyFill="1" applyBorder="1" applyAlignment="1">
      <alignment horizontal="right" vertical="center" wrapText="1"/>
    </xf>
    <xf numFmtId="0" fontId="30" fillId="38" borderId="23" xfId="41" applyFont="1" applyFill="1" applyBorder="1" applyAlignment="1">
      <alignment horizontal="right" vertical="center" wrapText="1"/>
    </xf>
    <xf numFmtId="0" fontId="30" fillId="38" borderId="22" xfId="41" applyFont="1" applyFill="1" applyBorder="1" applyAlignment="1">
      <alignment horizontal="right" vertical="center" wrapText="1"/>
    </xf>
    <xf numFmtId="164" fontId="30" fillId="38" borderId="24" xfId="41" applyNumberFormat="1" applyFont="1" applyFill="1" applyBorder="1" applyAlignment="1">
      <alignment horizontal="center" vertical="center"/>
    </xf>
    <xf numFmtId="164" fontId="30" fillId="38" borderId="47" xfId="41" applyNumberFormat="1" applyFont="1" applyFill="1" applyBorder="1" applyAlignment="1">
      <alignment horizontal="center" vertical="center"/>
    </xf>
    <xf numFmtId="164" fontId="30" fillId="38" borderId="48" xfId="41" applyNumberFormat="1" applyFont="1" applyFill="1" applyBorder="1" applyAlignment="1">
      <alignment horizontal="center" vertical="center"/>
    </xf>
    <xf numFmtId="0" fontId="30" fillId="37" borderId="21" xfId="41" applyFont="1" applyFill="1" applyBorder="1" applyAlignment="1">
      <alignment horizontal="right" vertical="center"/>
    </xf>
    <xf numFmtId="0" fontId="30" fillId="37" borderId="23" xfId="41" applyFont="1" applyFill="1" applyBorder="1" applyAlignment="1">
      <alignment horizontal="right" vertical="center"/>
    </xf>
    <xf numFmtId="0" fontId="30" fillId="37" borderId="22" xfId="41" applyFont="1" applyFill="1" applyBorder="1" applyAlignment="1">
      <alignment horizontal="right" vertical="center"/>
    </xf>
    <xf numFmtId="164" fontId="30" fillId="37" borderId="42" xfId="41" applyNumberFormat="1" applyFont="1" applyFill="1" applyBorder="1" applyAlignment="1">
      <alignment horizontal="center" vertical="center"/>
    </xf>
    <xf numFmtId="164" fontId="30" fillId="37" borderId="11" xfId="41" applyNumberFormat="1" applyFont="1" applyFill="1" applyBorder="1" applyAlignment="1">
      <alignment horizontal="center" vertical="center"/>
    </xf>
    <xf numFmtId="164" fontId="30" fillId="37" borderId="54" xfId="41" applyNumberFormat="1" applyFont="1" applyFill="1" applyBorder="1" applyAlignment="1">
      <alignment horizontal="center" vertical="center"/>
    </xf>
    <xf numFmtId="0" fontId="30" fillId="34" borderId="21" xfId="41" applyFont="1" applyFill="1" applyBorder="1" applyAlignment="1">
      <alignment horizontal="right" vertical="center" wrapText="1"/>
    </xf>
    <xf numFmtId="0" fontId="30" fillId="34" borderId="23" xfId="41" applyFont="1" applyFill="1" applyBorder="1" applyAlignment="1">
      <alignment horizontal="right" vertical="center" wrapText="1"/>
    </xf>
    <xf numFmtId="0" fontId="30" fillId="34" borderId="22" xfId="41" applyFont="1" applyFill="1" applyBorder="1" applyAlignment="1">
      <alignment horizontal="right" vertical="center" wrapText="1"/>
    </xf>
    <xf numFmtId="164" fontId="32" fillId="34" borderId="24" xfId="41" applyNumberFormat="1" applyFont="1" applyFill="1" applyBorder="1" applyAlignment="1">
      <alignment horizontal="center" vertical="center" wrapText="1"/>
    </xf>
    <xf numFmtId="164" fontId="32" fillId="34" borderId="47" xfId="41" applyNumberFormat="1" applyFont="1" applyFill="1" applyBorder="1" applyAlignment="1">
      <alignment horizontal="center" vertical="center" wrapText="1"/>
    </xf>
    <xf numFmtId="164" fontId="32" fillId="34" borderId="48" xfId="41" applyNumberFormat="1" applyFont="1" applyFill="1" applyBorder="1" applyAlignment="1">
      <alignment horizontal="center" vertical="center" wrapText="1"/>
    </xf>
    <xf numFmtId="0" fontId="36" fillId="0" borderId="0" xfId="0" applyFont="1"/>
    <xf numFmtId="0" fontId="28" fillId="0" borderId="69" xfId="0" applyFont="1" applyBorder="1"/>
    <xf numFmtId="0" fontId="26" fillId="0" borderId="0" xfId="0" applyFont="1"/>
    <xf numFmtId="0" fontId="31" fillId="0" borderId="0" xfId="41" applyFont="1"/>
    <xf numFmtId="0" fontId="32" fillId="39" borderId="21" xfId="0" applyFont="1" applyFill="1" applyBorder="1" applyAlignment="1">
      <alignment horizontal="center" vertical="top" wrapText="1"/>
    </xf>
    <xf numFmtId="0" fontId="32" fillId="39" borderId="23" xfId="0" applyFont="1" applyFill="1" applyBorder="1" applyAlignment="1">
      <alignment horizontal="center" vertical="top" wrapText="1"/>
    </xf>
    <xf numFmtId="0" fontId="32" fillId="39" borderId="23" xfId="0" applyFont="1" applyFill="1" applyBorder="1" applyAlignment="1">
      <alignment horizontal="center" vertical="center" wrapText="1"/>
    </xf>
    <xf numFmtId="0" fontId="32" fillId="39" borderId="20" xfId="0" applyFont="1" applyFill="1" applyBorder="1" applyAlignment="1">
      <alignment horizontal="center" vertical="center" wrapText="1"/>
    </xf>
    <xf numFmtId="0" fontId="32" fillId="39" borderId="22" xfId="0" applyFont="1" applyFill="1" applyBorder="1" applyAlignment="1">
      <alignment horizontal="center" vertical="center" wrapText="1"/>
    </xf>
    <xf numFmtId="0" fontId="32" fillId="40" borderId="21" xfId="0" applyFont="1" applyFill="1" applyBorder="1" applyAlignment="1">
      <alignment horizontal="center" vertical="top" wrapText="1"/>
    </xf>
    <xf numFmtId="0" fontId="32" fillId="40" borderId="23" xfId="0" applyFont="1" applyFill="1" applyBorder="1" applyAlignment="1">
      <alignment horizontal="center" vertical="top" wrapText="1"/>
    </xf>
    <xf numFmtId="0" fontId="32" fillId="40" borderId="22" xfId="0" applyFont="1" applyFill="1" applyBorder="1" applyAlignment="1">
      <alignment horizontal="center" vertical="top" wrapText="1"/>
    </xf>
    <xf numFmtId="165" fontId="32" fillId="39" borderId="43" xfId="0" applyNumberFormat="1" applyFont="1" applyFill="1" applyBorder="1" applyAlignment="1">
      <alignment horizontal="center"/>
    </xf>
    <xf numFmtId="0" fontId="32" fillId="41" borderId="21" xfId="0" applyFont="1" applyFill="1" applyBorder="1" applyAlignment="1">
      <alignment horizontal="right" vertical="top" wrapText="1"/>
    </xf>
    <xf numFmtId="0" fontId="32" fillId="41" borderId="23" xfId="0" applyFont="1" applyFill="1" applyBorder="1" applyAlignment="1">
      <alignment horizontal="right" vertical="top" wrapText="1"/>
    </xf>
    <xf numFmtId="0" fontId="32" fillId="41" borderId="22" xfId="0" applyFont="1" applyFill="1" applyBorder="1" applyAlignment="1">
      <alignment horizontal="right" vertical="top" wrapText="1"/>
    </xf>
    <xf numFmtId="164" fontId="32" fillId="34" borderId="20" xfId="0" applyNumberFormat="1" applyFont="1" applyFill="1" applyBorder="1" applyAlignment="1">
      <alignment horizontal="center"/>
    </xf>
    <xf numFmtId="0" fontId="32" fillId="42" borderId="21" xfId="0" applyFont="1" applyFill="1" applyBorder="1" applyAlignment="1">
      <alignment horizontal="left" vertical="top" wrapText="1"/>
    </xf>
    <xf numFmtId="0" fontId="32" fillId="42" borderId="23" xfId="0" applyFont="1" applyFill="1" applyBorder="1" applyAlignment="1">
      <alignment horizontal="left" vertical="top" wrapText="1"/>
    </xf>
    <xf numFmtId="0" fontId="32" fillId="42" borderId="22" xfId="0" applyFont="1" applyFill="1" applyBorder="1" applyAlignment="1">
      <alignment horizontal="left" vertical="top" wrapText="1"/>
    </xf>
    <xf numFmtId="164" fontId="32" fillId="42" borderId="41" xfId="0" applyNumberFormat="1" applyFont="1" applyFill="1" applyBorder="1" applyAlignment="1">
      <alignment horizontal="center"/>
    </xf>
    <xf numFmtId="0" fontId="33" fillId="0" borderId="59" xfId="0" applyFont="1" applyBorder="1" applyAlignment="1">
      <alignment horizontal="left" vertical="top" wrapText="1"/>
    </xf>
    <xf numFmtId="0" fontId="33" fillId="0" borderId="60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164" fontId="33" fillId="0" borderId="50" xfId="0" applyNumberFormat="1" applyFont="1" applyBorder="1" applyAlignment="1">
      <alignment horizontal="center"/>
    </xf>
    <xf numFmtId="0" fontId="37" fillId="0" borderId="0" xfId="0" applyFont="1"/>
    <xf numFmtId="164" fontId="28" fillId="0" borderId="0" xfId="0" applyNumberFormat="1" applyFont="1"/>
    <xf numFmtId="0" fontId="33" fillId="0" borderId="62" xfId="0" applyFont="1" applyBorder="1" applyAlignment="1">
      <alignment horizontal="left" vertical="top" wrapText="1"/>
    </xf>
    <xf numFmtId="0" fontId="33" fillId="0" borderId="63" xfId="0" applyFont="1" applyBorder="1" applyAlignment="1">
      <alignment horizontal="left" vertical="top" wrapText="1"/>
    </xf>
    <xf numFmtId="0" fontId="33" fillId="0" borderId="64" xfId="0" applyFont="1" applyBorder="1" applyAlignment="1">
      <alignment horizontal="left" vertical="top" wrapText="1"/>
    </xf>
    <xf numFmtId="165" fontId="37" fillId="0" borderId="0" xfId="0" applyNumberFormat="1" applyFont="1"/>
    <xf numFmtId="0" fontId="33" fillId="43" borderId="62" xfId="0" applyFont="1" applyFill="1" applyBorder="1" applyAlignment="1">
      <alignment horizontal="left" vertical="top" wrapText="1"/>
    </xf>
    <xf numFmtId="0" fontId="33" fillId="43" borderId="63" xfId="0" applyFont="1" applyFill="1" applyBorder="1" applyAlignment="1">
      <alignment horizontal="left" vertical="top" wrapText="1"/>
    </xf>
    <xf numFmtId="0" fontId="33" fillId="43" borderId="64" xfId="0" applyFont="1" applyFill="1" applyBorder="1" applyAlignment="1">
      <alignment horizontal="left" vertical="top" wrapText="1"/>
    </xf>
    <xf numFmtId="164" fontId="33" fillId="43" borderId="50" xfId="0" applyNumberFormat="1" applyFont="1" applyFill="1" applyBorder="1" applyAlignment="1">
      <alignment horizontal="center"/>
    </xf>
    <xf numFmtId="0" fontId="33" fillId="43" borderId="56" xfId="0" applyFont="1" applyFill="1" applyBorder="1" applyAlignment="1">
      <alignment horizontal="left" vertical="top" wrapText="1"/>
    </xf>
    <xf numFmtId="0" fontId="33" fillId="43" borderId="57" xfId="0" applyFont="1" applyFill="1" applyBorder="1" applyAlignment="1">
      <alignment horizontal="left" vertical="top" wrapText="1"/>
    </xf>
    <xf numFmtId="0" fontId="33" fillId="43" borderId="45" xfId="0" applyFont="1" applyFill="1" applyBorder="1" applyAlignment="1">
      <alignment horizontal="left" vertical="top" wrapText="1"/>
    </xf>
    <xf numFmtId="0" fontId="33" fillId="44" borderId="21" xfId="0" applyFont="1" applyFill="1" applyBorder="1" applyAlignment="1">
      <alignment horizontal="left" vertical="top" wrapText="1"/>
    </xf>
    <xf numFmtId="0" fontId="33" fillId="44" borderId="23" xfId="0" applyFont="1" applyFill="1" applyBorder="1" applyAlignment="1">
      <alignment horizontal="left" vertical="top" wrapText="1"/>
    </xf>
    <xf numFmtId="0" fontId="33" fillId="44" borderId="22" xfId="0" applyFont="1" applyFill="1" applyBorder="1" applyAlignment="1">
      <alignment horizontal="left" vertical="top" wrapText="1"/>
    </xf>
    <xf numFmtId="164" fontId="33" fillId="0" borderId="43" xfId="0" applyNumberFormat="1" applyFont="1" applyBorder="1" applyAlignment="1">
      <alignment horizontal="center"/>
    </xf>
    <xf numFmtId="0" fontId="28" fillId="0" borderId="23" xfId="0" applyFont="1" applyBorder="1" applyAlignment="1">
      <alignment horizontal="left" vertical="top" wrapText="1"/>
    </xf>
    <xf numFmtId="164" fontId="33" fillId="0" borderId="15" xfId="0" applyNumberFormat="1" applyFont="1" applyBorder="1" applyAlignment="1">
      <alignment horizontal="center"/>
    </xf>
    <xf numFmtId="164" fontId="32" fillId="34" borderId="43" xfId="0" applyNumberFormat="1" applyFont="1" applyFill="1" applyBorder="1" applyAlignment="1">
      <alignment horizontal="center"/>
    </xf>
    <xf numFmtId="0" fontId="33" fillId="0" borderId="61" xfId="0" applyFont="1" applyBorder="1" applyAlignment="1">
      <alignment horizontal="left" vertical="top" wrapText="1"/>
    </xf>
    <xf numFmtId="164" fontId="33" fillId="0" borderId="14" xfId="0" applyNumberFormat="1" applyFont="1" applyBorder="1" applyAlignment="1">
      <alignment horizontal="center"/>
    </xf>
    <xf numFmtId="0" fontId="33" fillId="0" borderId="56" xfId="0" applyFont="1" applyBorder="1" applyAlignment="1">
      <alignment horizontal="left" vertical="top" wrapText="1"/>
    </xf>
    <xf numFmtId="0" fontId="33" fillId="0" borderId="57" xfId="0" applyFont="1" applyBorder="1" applyAlignment="1">
      <alignment horizontal="left" vertical="top" wrapText="1"/>
    </xf>
    <xf numFmtId="0" fontId="33" fillId="0" borderId="58" xfId="0" applyFont="1" applyBorder="1" applyAlignment="1">
      <alignment horizontal="left" vertical="top" wrapText="1"/>
    </xf>
    <xf numFmtId="164" fontId="33" fillId="0" borderId="45" xfId="0" applyNumberFormat="1" applyFont="1" applyBorder="1" applyAlignment="1">
      <alignment horizontal="center"/>
    </xf>
    <xf numFmtId="164" fontId="33" fillId="0" borderId="44" xfId="0" applyNumberFormat="1" applyFont="1" applyBorder="1" applyAlignment="1">
      <alignment horizontal="center"/>
    </xf>
    <xf numFmtId="0" fontId="32" fillId="40" borderId="21" xfId="0" applyFont="1" applyFill="1" applyBorder="1" applyAlignment="1">
      <alignment horizontal="right" vertical="top" wrapText="1"/>
    </xf>
    <xf numFmtId="0" fontId="32" fillId="40" borderId="23" xfId="0" applyFont="1" applyFill="1" applyBorder="1" applyAlignment="1">
      <alignment horizontal="right" vertical="top" wrapText="1"/>
    </xf>
    <xf numFmtId="0" fontId="32" fillId="40" borderId="22" xfId="0" applyFont="1" applyFill="1" applyBorder="1" applyAlignment="1">
      <alignment horizontal="right" vertical="top" wrapText="1"/>
    </xf>
    <xf numFmtId="164" fontId="32" fillId="39" borderId="30" xfId="0" applyNumberFormat="1" applyFont="1" applyFill="1" applyBorder="1" applyAlignment="1">
      <alignment horizontal="center"/>
    </xf>
    <xf numFmtId="165" fontId="28" fillId="0" borderId="0" xfId="0" applyNumberFormat="1" applyFont="1"/>
  </cellXfs>
  <cellStyles count="100">
    <cellStyle name="1 antraštė" xfId="2" builtinId="16" customBuiltin="1"/>
    <cellStyle name="2 antraštė" xfId="3" builtinId="17" customBuiltin="1"/>
    <cellStyle name="20% – paryškinimas 1" xfId="18" builtinId="30" customBuiltin="1"/>
    <cellStyle name="20% – paryškinimas 1 2" xfId="43" xr:uid="{6E7D4B0F-9C0F-4B79-A6E4-4325CA95693B}"/>
    <cellStyle name="20% – paryškinimas 1 2 2" xfId="81" xr:uid="{DA35FACF-9BB6-4E5D-B143-2B8B22CD6C5B}"/>
    <cellStyle name="20% – paryškinimas 1 3" xfId="62" xr:uid="{DAE0D15D-1A38-4F7C-9666-9C3CF6D87D45}"/>
    <cellStyle name="20% – paryškinimas 2" xfId="22" builtinId="34" customBuiltin="1"/>
    <cellStyle name="20% – paryškinimas 2 2" xfId="46" xr:uid="{A5BC9A69-A6A3-444A-94A7-6E9F10EA8E3B}"/>
    <cellStyle name="20% – paryškinimas 2 2 2" xfId="84" xr:uid="{C829FA7F-38BE-41CB-B254-8CC75E33A61E}"/>
    <cellStyle name="20% – paryškinimas 2 3" xfId="65" xr:uid="{26622583-16E1-4BCD-905F-84EFBA1E17F3}"/>
    <cellStyle name="20% – paryškinimas 3" xfId="26" builtinId="38" customBuiltin="1"/>
    <cellStyle name="20% – paryškinimas 3 2" xfId="49" xr:uid="{6ABE668B-270B-4040-8174-5AE6B18B411D}"/>
    <cellStyle name="20% – paryškinimas 3 2 2" xfId="87" xr:uid="{D6408829-B880-4D49-BB8F-12A250CC7143}"/>
    <cellStyle name="20% – paryškinimas 3 3" xfId="68" xr:uid="{EAA4A31B-7EA2-455C-A38C-0566E869FFA5}"/>
    <cellStyle name="20% – paryškinimas 4" xfId="30" builtinId="42" customBuiltin="1"/>
    <cellStyle name="20% – paryškinimas 4 2" xfId="52" xr:uid="{E84D9F9D-F7B4-480C-AC6E-74151C94B750}"/>
    <cellStyle name="20% – paryškinimas 4 2 2" xfId="90" xr:uid="{62E3464D-FC54-4F77-82A3-BE2F69D86001}"/>
    <cellStyle name="20% – paryškinimas 4 3" xfId="71" xr:uid="{6B96B9D1-821C-4FE6-B295-7675A76C56A1}"/>
    <cellStyle name="20% – paryškinimas 5" xfId="34" builtinId="46" customBuiltin="1"/>
    <cellStyle name="20% – paryškinimas 5 2" xfId="55" xr:uid="{6126F2B2-1A7E-4E89-AE50-1C0CED0B0F89}"/>
    <cellStyle name="20% – paryškinimas 5 2 2" xfId="93" xr:uid="{5BFFABE9-4C4A-4FEF-B6B1-6CC3FBD167E2}"/>
    <cellStyle name="20% – paryškinimas 5 3" xfId="74" xr:uid="{802DDB7E-9E55-4CB5-B37A-5C4F67934ECB}"/>
    <cellStyle name="20% – paryškinimas 6" xfId="38" builtinId="50" customBuiltin="1"/>
    <cellStyle name="20% – paryškinimas 6 2" xfId="58" xr:uid="{7EBF9FCA-4DA8-45E2-82F6-FD9AF04751D2}"/>
    <cellStyle name="20% – paryškinimas 6 2 2" xfId="96" xr:uid="{A8694C13-60EB-4A99-8107-2551F0624130}"/>
    <cellStyle name="20% – paryškinimas 6 3" xfId="77" xr:uid="{70F3FF68-E2F0-4604-A744-590B749E7EB0}"/>
    <cellStyle name="3 antraštė" xfId="4" builtinId="18" customBuiltin="1"/>
    <cellStyle name="4 antraštė" xfId="5" builtinId="19" customBuiltin="1"/>
    <cellStyle name="40% – paryškinimas 1" xfId="19" builtinId="31" customBuiltin="1"/>
    <cellStyle name="40% – paryškinimas 1 2" xfId="44" xr:uid="{4871774D-AA18-4322-A785-26F04E4F4EEC}"/>
    <cellStyle name="40% – paryškinimas 1 2 2" xfId="82" xr:uid="{FC14B2F1-2B3D-4211-9378-F85772AFA66E}"/>
    <cellStyle name="40% – paryškinimas 1 3" xfId="63" xr:uid="{5F249C9A-F022-4731-A41A-5A59EB50D08F}"/>
    <cellStyle name="40% – paryškinimas 2" xfId="23" builtinId="35" customBuiltin="1"/>
    <cellStyle name="40% – paryškinimas 2 2" xfId="47" xr:uid="{5B3D809C-85EC-4D3B-8E35-69334A0D2F37}"/>
    <cellStyle name="40% – paryškinimas 2 2 2" xfId="85" xr:uid="{B5FC0132-7A62-46EB-9E2E-EF8CFEAA6385}"/>
    <cellStyle name="40% – paryškinimas 2 3" xfId="66" xr:uid="{C658E3C2-5115-4780-B7F6-AAE4B4866C88}"/>
    <cellStyle name="40% – paryškinimas 3" xfId="27" builtinId="39" customBuiltin="1"/>
    <cellStyle name="40% – paryškinimas 3 2" xfId="50" xr:uid="{DEDB82C1-A977-46DD-8740-30C2CD18C3AF}"/>
    <cellStyle name="40% – paryškinimas 3 2 2" xfId="88" xr:uid="{91111536-FE9D-402B-8282-44B562E66261}"/>
    <cellStyle name="40% – paryškinimas 3 3" xfId="69" xr:uid="{C2A8F2E2-5212-404C-BC6D-6E2F90F74B66}"/>
    <cellStyle name="40% – paryškinimas 4" xfId="31" builtinId="43" customBuiltin="1"/>
    <cellStyle name="40% – paryškinimas 4 2" xfId="53" xr:uid="{5B0F9193-C740-41B2-A04C-59F2405EDA0B}"/>
    <cellStyle name="40% – paryškinimas 4 2 2" xfId="91" xr:uid="{C9658CE7-5F76-47F6-A15D-8CEAB161E4B5}"/>
    <cellStyle name="40% – paryškinimas 4 3" xfId="72" xr:uid="{1351C7F6-C50B-4E90-97D7-4FE36D280E05}"/>
    <cellStyle name="40% – paryškinimas 5" xfId="35" builtinId="47" customBuiltin="1"/>
    <cellStyle name="40% – paryškinimas 5 2" xfId="56" xr:uid="{0B93B995-5F10-43A1-9881-7B1D023308D7}"/>
    <cellStyle name="40% – paryškinimas 5 2 2" xfId="94" xr:uid="{5E9E7F19-1D18-426D-8538-8D1CCBC46E47}"/>
    <cellStyle name="40% – paryškinimas 5 3" xfId="75" xr:uid="{ABC794DD-42AB-4D47-A5DB-B053AECE54BD}"/>
    <cellStyle name="40% – paryškinimas 6" xfId="39" builtinId="51" customBuiltin="1"/>
    <cellStyle name="40% – paryškinimas 6 2" xfId="59" xr:uid="{9D00DB8D-262E-4658-9A49-C1D7C8CF3E5F}"/>
    <cellStyle name="40% – paryškinimas 6 2 2" xfId="97" xr:uid="{93F3E95D-ABE5-43B8-83D7-89D2E9EE7BC6}"/>
    <cellStyle name="40% – paryškinimas 6 3" xfId="78" xr:uid="{B539455D-CFC7-44E1-BFBB-27D9A7FBC3C4}"/>
    <cellStyle name="60% – paryškinimas 1" xfId="20" builtinId="32" customBuiltin="1"/>
    <cellStyle name="60% – paryškinimas 1 2" xfId="45" xr:uid="{FA6154E4-8D95-4B7F-A2A9-9F4E3C7639DE}"/>
    <cellStyle name="60% – paryškinimas 1 2 2" xfId="83" xr:uid="{97300F1B-3EEC-4764-BBE9-CC7EE617E71E}"/>
    <cellStyle name="60% – paryškinimas 1 3" xfId="64" xr:uid="{E970734F-FDA4-4DDD-A289-F4C43C579C59}"/>
    <cellStyle name="60% – paryškinimas 2" xfId="24" builtinId="36" customBuiltin="1"/>
    <cellStyle name="60% – paryškinimas 2 2" xfId="48" xr:uid="{687134DC-AB5C-4C40-B413-5967F9C18203}"/>
    <cellStyle name="60% – paryškinimas 2 2 2" xfId="86" xr:uid="{32A39FC8-F2D4-439F-9181-4B6AC3602569}"/>
    <cellStyle name="60% – paryškinimas 2 3" xfId="67" xr:uid="{B53FD528-4995-4B0A-B6E8-89F1D0AF61C8}"/>
    <cellStyle name="60% – paryškinimas 3" xfId="28" builtinId="40" customBuiltin="1"/>
    <cellStyle name="60% – paryškinimas 3 2" xfId="51" xr:uid="{9763E267-856A-4B19-9D8F-B72E06A92406}"/>
    <cellStyle name="60% – paryškinimas 3 2 2" xfId="89" xr:uid="{5DE72606-C6C8-48CB-B69C-FDA48D78E4ED}"/>
    <cellStyle name="60% – paryškinimas 3 3" xfId="70" xr:uid="{1D35EE8D-173A-4409-A749-B23A956B9A5E}"/>
    <cellStyle name="60% – paryškinimas 4" xfId="32" builtinId="44" customBuiltin="1"/>
    <cellStyle name="60% – paryškinimas 4 2" xfId="54" xr:uid="{DABFB6AD-FD34-401C-9282-F73B496B0161}"/>
    <cellStyle name="60% – paryškinimas 4 2 2" xfId="92" xr:uid="{0D29B786-1899-4C31-980E-59BAAFB4462A}"/>
    <cellStyle name="60% – paryškinimas 4 3" xfId="73" xr:uid="{11425E30-3D83-428F-80BD-C770B654ACB8}"/>
    <cellStyle name="60% – paryškinimas 5" xfId="36" builtinId="48" customBuiltin="1"/>
    <cellStyle name="60% – paryškinimas 5 2" xfId="57" xr:uid="{04B8C251-AEA4-4B01-B538-A3FDEF0C4B7E}"/>
    <cellStyle name="60% – paryškinimas 5 2 2" xfId="95" xr:uid="{194ECC52-001A-4506-B8BE-FEB9E0680A58}"/>
    <cellStyle name="60% – paryškinimas 5 3" xfId="76" xr:uid="{31D948FD-92E4-4E67-B416-E922B43C8A71}"/>
    <cellStyle name="60% – paryškinimas 6" xfId="40" builtinId="52" customBuiltin="1"/>
    <cellStyle name="60% – paryškinimas 6 2" xfId="60" xr:uid="{03DBAA82-755B-48FD-80C9-2965182321DE}"/>
    <cellStyle name="60% – paryškinimas 6 2 2" xfId="98" xr:uid="{A3A354D8-2888-46C9-BEB7-59523283F603}"/>
    <cellStyle name="60% – paryškinimas 6 3" xfId="79" xr:uid="{649A1688-FDEF-4511-B4A0-5F9FCB1ACE5E}"/>
    <cellStyle name="Aiškinamasis tekstas" xfId="15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41" xr:uid="{6FAE3077-C3CD-4679-AC5F-380C12EB629B}"/>
    <cellStyle name="Note 2" xfId="42" xr:uid="{1635800C-D159-4343-A060-5F5A82A4697F}"/>
    <cellStyle name="Note 2 2" xfId="61" xr:uid="{5A060F88-3C91-42CB-A172-784DB141C3DD}"/>
    <cellStyle name="Note 2 2 2" xfId="99" xr:uid="{C220B4B0-A522-40D2-BB61-89B20D3753C8}"/>
    <cellStyle name="Note 2 3" xfId="80" xr:uid="{F80ED9DD-087B-4EF4-B088-B6099F5AED76}"/>
    <cellStyle name="Paryškinimas 1" xfId="17" builtinId="29" customBuiltin="1"/>
    <cellStyle name="Paryškinimas 2" xfId="21" builtinId="33" customBuiltin="1"/>
    <cellStyle name="Paryškinimas 3" xfId="25" builtinId="37" customBuiltin="1"/>
    <cellStyle name="Paryškinimas 4" xfId="29" builtinId="41" customBuiltin="1"/>
    <cellStyle name="Paryškinimas 5" xfId="33" builtinId="45" customBuiltin="1"/>
    <cellStyle name="Paryškinimas 6" xfId="37" builtinId="49" customBuiltin="1"/>
    <cellStyle name="Pavadinimas" xfId="1" builtinId="15" customBuiltin="1"/>
    <cellStyle name="Skaičiavimas" xfId="11" builtinId="22" customBuiltin="1"/>
    <cellStyle name="Suma" xfId="16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zoomScale="70" zoomScaleNormal="70" workbookViewId="0">
      <selection activeCell="D108" sqref="D108:K108"/>
    </sheetView>
  </sheetViews>
  <sheetFormatPr defaultRowHeight="30" customHeight="1" x14ac:dyDescent="0.4"/>
  <cols>
    <col min="1" max="2" width="3.6640625" style="50" customWidth="1"/>
    <col min="3" max="3" width="3.44140625" style="50" customWidth="1"/>
    <col min="4" max="4" width="3.5546875" style="50" customWidth="1"/>
    <col min="5" max="5" width="3.44140625" style="50" customWidth="1"/>
    <col min="6" max="6" width="31.5546875" style="50" customWidth="1"/>
    <col min="7" max="7" width="15.88671875" style="50" customWidth="1"/>
    <col min="8" max="8" width="12.88671875" style="50" customWidth="1"/>
    <col min="9" max="9" width="40" style="50" customWidth="1"/>
    <col min="10" max="10" width="25.88671875" style="50" customWidth="1"/>
    <col min="11" max="11" width="8.88671875" style="50"/>
    <col min="12" max="12" width="20.109375" style="50" customWidth="1"/>
    <col min="13" max="13" width="20" style="50" customWidth="1"/>
    <col min="14" max="14" width="20.33203125" style="50" customWidth="1"/>
    <col min="15" max="15" width="15.88671875" style="50" customWidth="1"/>
    <col min="16" max="16" width="9.77734375" style="50" bestFit="1" customWidth="1"/>
    <col min="17" max="16384" width="8.88671875" style="50"/>
  </cols>
  <sheetData>
    <row r="1" spans="1:14" ht="74.400000000000006" customHeight="1" x14ac:dyDescent="0.4">
      <c r="L1" s="49" t="s">
        <v>286</v>
      </c>
      <c r="M1" s="51"/>
      <c r="N1" s="51"/>
    </row>
    <row r="2" spans="1:14" ht="30" customHeight="1" x14ac:dyDescent="0.4">
      <c r="A2" s="52" t="s">
        <v>284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</row>
    <row r="3" spans="1:14" ht="30" customHeight="1" x14ac:dyDescent="0.4">
      <c r="A3" s="54" t="s">
        <v>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3"/>
      <c r="N3" s="53"/>
    </row>
    <row r="4" spans="1:14" ht="30" customHeight="1" thickBot="1" x14ac:dyDescent="0.45">
      <c r="A4" s="55" t="s">
        <v>167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3"/>
      <c r="N4" s="53"/>
    </row>
    <row r="5" spans="1:14" ht="30" customHeight="1" x14ac:dyDescent="0.4">
      <c r="A5" s="56" t="s">
        <v>0</v>
      </c>
      <c r="B5" s="57" t="s">
        <v>1</v>
      </c>
      <c r="C5" s="57" t="s">
        <v>2</v>
      </c>
      <c r="D5" s="58" t="s">
        <v>3</v>
      </c>
      <c r="E5" s="58" t="s">
        <v>4</v>
      </c>
      <c r="F5" s="59" t="s">
        <v>76</v>
      </c>
      <c r="G5" s="59" t="s">
        <v>77</v>
      </c>
      <c r="H5" s="59" t="s">
        <v>5</v>
      </c>
      <c r="I5" s="59" t="s">
        <v>6</v>
      </c>
      <c r="J5" s="59" t="s">
        <v>7</v>
      </c>
      <c r="K5" s="57" t="s">
        <v>8</v>
      </c>
      <c r="L5" s="59" t="s">
        <v>75</v>
      </c>
      <c r="M5" s="59" t="s">
        <v>74</v>
      </c>
      <c r="N5" s="60" t="s">
        <v>241</v>
      </c>
    </row>
    <row r="6" spans="1:14" ht="30" customHeight="1" x14ac:dyDescent="0.4">
      <c r="A6" s="61"/>
      <c r="B6" s="62"/>
      <c r="C6" s="62"/>
      <c r="D6" s="63"/>
      <c r="E6" s="63"/>
      <c r="F6" s="64"/>
      <c r="G6" s="64"/>
      <c r="H6" s="64"/>
      <c r="I6" s="64"/>
      <c r="J6" s="64"/>
      <c r="K6" s="62"/>
      <c r="L6" s="65"/>
      <c r="M6" s="64"/>
      <c r="N6" s="66"/>
    </row>
    <row r="7" spans="1:14" ht="30" customHeight="1" x14ac:dyDescent="0.4">
      <c r="A7" s="61"/>
      <c r="B7" s="62"/>
      <c r="C7" s="62"/>
      <c r="D7" s="63"/>
      <c r="E7" s="63"/>
      <c r="F7" s="64"/>
      <c r="G7" s="64"/>
      <c r="H7" s="64"/>
      <c r="I7" s="64"/>
      <c r="J7" s="64"/>
      <c r="K7" s="62"/>
      <c r="L7" s="65"/>
      <c r="M7" s="64"/>
      <c r="N7" s="66"/>
    </row>
    <row r="8" spans="1:14" ht="30" customHeight="1" x14ac:dyDescent="0.4">
      <c r="A8" s="67">
        <v>4</v>
      </c>
      <c r="B8" s="68">
        <v>2</v>
      </c>
      <c r="C8" s="69"/>
      <c r="D8" s="69"/>
      <c r="E8" s="69"/>
      <c r="F8" s="70" t="s">
        <v>200</v>
      </c>
      <c r="G8" s="70"/>
      <c r="H8" s="70"/>
      <c r="I8" s="70"/>
      <c r="J8" s="70"/>
      <c r="K8" s="70"/>
      <c r="L8" s="70"/>
      <c r="M8" s="70"/>
      <c r="N8" s="71"/>
    </row>
    <row r="9" spans="1:14" ht="30" customHeight="1" x14ac:dyDescent="0.4">
      <c r="A9" s="72">
        <v>4</v>
      </c>
      <c r="B9" s="73">
        <v>2</v>
      </c>
      <c r="C9" s="73">
        <v>2</v>
      </c>
      <c r="D9" s="73" t="s">
        <v>9</v>
      </c>
      <c r="E9" s="73" t="s">
        <v>9</v>
      </c>
      <c r="F9" s="74" t="s">
        <v>78</v>
      </c>
      <c r="G9" s="74"/>
      <c r="H9" s="74"/>
      <c r="I9" s="74"/>
      <c r="J9" s="74"/>
      <c r="K9" s="74"/>
      <c r="L9" s="74"/>
      <c r="M9" s="74"/>
      <c r="N9" s="75"/>
    </row>
    <row r="10" spans="1:14" ht="30" customHeight="1" x14ac:dyDescent="0.4">
      <c r="A10" s="72">
        <v>4</v>
      </c>
      <c r="B10" s="73">
        <v>2</v>
      </c>
      <c r="C10" s="76">
        <v>2</v>
      </c>
      <c r="D10" s="77">
        <v>2</v>
      </c>
      <c r="E10" s="78"/>
      <c r="F10" s="79" t="s">
        <v>79</v>
      </c>
      <c r="G10" s="79"/>
      <c r="H10" s="79"/>
      <c r="I10" s="79"/>
      <c r="J10" s="79"/>
      <c r="K10" s="79"/>
      <c r="L10" s="79"/>
      <c r="M10" s="79"/>
      <c r="N10" s="80"/>
    </row>
    <row r="11" spans="1:14" ht="30" customHeight="1" x14ac:dyDescent="0.4">
      <c r="A11" s="81">
        <v>4</v>
      </c>
      <c r="B11" s="82">
        <v>2</v>
      </c>
      <c r="C11" s="83">
        <v>2</v>
      </c>
      <c r="D11" s="84">
        <v>2</v>
      </c>
      <c r="E11" s="85">
        <v>2</v>
      </c>
      <c r="F11" s="86" t="s">
        <v>10</v>
      </c>
      <c r="G11" s="87" t="s">
        <v>101</v>
      </c>
      <c r="H11" s="86" t="s">
        <v>11</v>
      </c>
      <c r="I11" s="88" t="s">
        <v>195</v>
      </c>
      <c r="J11" s="89" t="s">
        <v>12</v>
      </c>
      <c r="K11" s="90" t="s">
        <v>13</v>
      </c>
      <c r="L11" s="91">
        <v>0</v>
      </c>
      <c r="M11" s="91">
        <v>0</v>
      </c>
      <c r="N11" s="92">
        <v>0</v>
      </c>
    </row>
    <row r="12" spans="1:14" ht="30" customHeight="1" x14ac:dyDescent="0.4">
      <c r="A12" s="81"/>
      <c r="B12" s="82"/>
      <c r="C12" s="83"/>
      <c r="D12" s="84"/>
      <c r="E12" s="85"/>
      <c r="F12" s="86"/>
      <c r="G12" s="87"/>
      <c r="H12" s="86"/>
      <c r="I12" s="88"/>
      <c r="J12" s="89"/>
      <c r="K12" s="93" t="s">
        <v>14</v>
      </c>
      <c r="L12" s="91">
        <v>0</v>
      </c>
      <c r="M12" s="91">
        <v>1022</v>
      </c>
      <c r="N12" s="92">
        <v>500</v>
      </c>
    </row>
    <row r="13" spans="1:14" ht="30" customHeight="1" thickBot="1" x14ac:dyDescent="0.45">
      <c r="A13" s="81"/>
      <c r="B13" s="82"/>
      <c r="C13" s="83"/>
      <c r="D13" s="84"/>
      <c r="E13" s="85"/>
      <c r="F13" s="86"/>
      <c r="G13" s="87"/>
      <c r="H13" s="86"/>
      <c r="I13" s="88"/>
      <c r="J13" s="89"/>
      <c r="K13" s="93" t="s">
        <v>46</v>
      </c>
      <c r="L13" s="91">
        <v>0</v>
      </c>
      <c r="M13" s="91">
        <v>0</v>
      </c>
      <c r="N13" s="94">
        <v>0</v>
      </c>
    </row>
    <row r="14" spans="1:14" ht="30" customHeight="1" thickBot="1" x14ac:dyDescent="0.45">
      <c r="A14" s="81"/>
      <c r="B14" s="82"/>
      <c r="C14" s="83"/>
      <c r="D14" s="84"/>
      <c r="E14" s="85"/>
      <c r="F14" s="86"/>
      <c r="G14" s="87"/>
      <c r="H14" s="86"/>
      <c r="I14" s="88"/>
      <c r="J14" s="95"/>
      <c r="K14" s="96" t="s">
        <v>16</v>
      </c>
      <c r="L14" s="97">
        <f>SUM(L11:L13)</f>
        <v>0</v>
      </c>
      <c r="M14" s="97">
        <f>SUM(M11:M13)</f>
        <v>1022</v>
      </c>
      <c r="N14" s="98">
        <f>SUM(N11:N13)</f>
        <v>500</v>
      </c>
    </row>
    <row r="15" spans="1:14" ht="30" customHeight="1" x14ac:dyDescent="0.4">
      <c r="A15" s="81"/>
      <c r="B15" s="82"/>
      <c r="C15" s="83"/>
      <c r="D15" s="84"/>
      <c r="E15" s="85"/>
      <c r="F15" s="86"/>
      <c r="G15" s="87" t="s">
        <v>101</v>
      </c>
      <c r="H15" s="86" t="s">
        <v>17</v>
      </c>
      <c r="I15" s="88" t="s">
        <v>18</v>
      </c>
      <c r="J15" s="89" t="s">
        <v>19</v>
      </c>
      <c r="K15" s="99" t="s">
        <v>13</v>
      </c>
      <c r="L15" s="100">
        <v>0</v>
      </c>
      <c r="M15" s="100">
        <v>0</v>
      </c>
      <c r="N15" s="101">
        <v>0</v>
      </c>
    </row>
    <row r="16" spans="1:14" ht="30" customHeight="1" x14ac:dyDescent="0.4">
      <c r="A16" s="81"/>
      <c r="B16" s="82"/>
      <c r="C16" s="83"/>
      <c r="D16" s="84"/>
      <c r="E16" s="85"/>
      <c r="F16" s="86"/>
      <c r="G16" s="87"/>
      <c r="H16" s="86"/>
      <c r="I16" s="88"/>
      <c r="J16" s="89"/>
      <c r="K16" s="102" t="s">
        <v>14</v>
      </c>
      <c r="L16" s="103">
        <v>0</v>
      </c>
      <c r="M16" s="103">
        <v>0</v>
      </c>
      <c r="N16" s="94">
        <v>350</v>
      </c>
    </row>
    <row r="17" spans="1:14" ht="30" customHeight="1" thickBot="1" x14ac:dyDescent="0.45">
      <c r="A17" s="81"/>
      <c r="B17" s="82"/>
      <c r="C17" s="83"/>
      <c r="D17" s="84"/>
      <c r="E17" s="85"/>
      <c r="F17" s="86"/>
      <c r="G17" s="87"/>
      <c r="H17" s="86"/>
      <c r="I17" s="88"/>
      <c r="J17" s="89"/>
      <c r="K17" s="104" t="s">
        <v>194</v>
      </c>
      <c r="L17" s="105">
        <v>0</v>
      </c>
      <c r="M17" s="105">
        <v>0</v>
      </c>
      <c r="N17" s="106">
        <v>0</v>
      </c>
    </row>
    <row r="18" spans="1:14" ht="30" customHeight="1" thickBot="1" x14ac:dyDescent="0.45">
      <c r="A18" s="81"/>
      <c r="B18" s="82"/>
      <c r="C18" s="83"/>
      <c r="D18" s="84"/>
      <c r="E18" s="85"/>
      <c r="F18" s="86"/>
      <c r="G18" s="87"/>
      <c r="H18" s="86"/>
      <c r="I18" s="88"/>
      <c r="J18" s="95"/>
      <c r="K18" s="96" t="s">
        <v>16</v>
      </c>
      <c r="L18" s="97">
        <f>SUM(L15:L17)</f>
        <v>0</v>
      </c>
      <c r="M18" s="97">
        <f t="shared" ref="M18:N18" si="0">SUM(M15:M17)</f>
        <v>0</v>
      </c>
      <c r="N18" s="98">
        <f t="shared" si="0"/>
        <v>350</v>
      </c>
    </row>
    <row r="19" spans="1:14" ht="30" customHeight="1" x14ac:dyDescent="0.4">
      <c r="A19" s="81"/>
      <c r="B19" s="82"/>
      <c r="C19" s="83"/>
      <c r="D19" s="84"/>
      <c r="E19" s="85"/>
      <c r="F19" s="86"/>
      <c r="G19" s="87" t="s">
        <v>101</v>
      </c>
      <c r="H19" s="107" t="s">
        <v>20</v>
      </c>
      <c r="I19" s="88" t="s">
        <v>21</v>
      </c>
      <c r="J19" s="89" t="s">
        <v>12</v>
      </c>
      <c r="K19" s="99" t="s">
        <v>13</v>
      </c>
      <c r="L19" s="100">
        <v>0</v>
      </c>
      <c r="M19" s="100">
        <v>0</v>
      </c>
      <c r="N19" s="101">
        <v>0</v>
      </c>
    </row>
    <row r="20" spans="1:14" ht="30" customHeight="1" x14ac:dyDescent="0.4">
      <c r="A20" s="81"/>
      <c r="B20" s="82"/>
      <c r="C20" s="83"/>
      <c r="D20" s="84"/>
      <c r="E20" s="85"/>
      <c r="F20" s="86"/>
      <c r="G20" s="87"/>
      <c r="H20" s="107"/>
      <c r="I20" s="88"/>
      <c r="J20" s="89"/>
      <c r="K20" s="102" t="s">
        <v>14</v>
      </c>
      <c r="L20" s="103">
        <v>0</v>
      </c>
      <c r="M20" s="103">
        <v>200</v>
      </c>
      <c r="N20" s="94">
        <v>100</v>
      </c>
    </row>
    <row r="21" spans="1:14" ht="30" customHeight="1" thickBot="1" x14ac:dyDescent="0.45">
      <c r="A21" s="81"/>
      <c r="B21" s="82"/>
      <c r="C21" s="83"/>
      <c r="D21" s="84"/>
      <c r="E21" s="85"/>
      <c r="F21" s="86"/>
      <c r="G21" s="87"/>
      <c r="H21" s="107"/>
      <c r="I21" s="88"/>
      <c r="J21" s="89"/>
      <c r="K21" s="104" t="s">
        <v>46</v>
      </c>
      <c r="L21" s="105">
        <v>200</v>
      </c>
      <c r="M21" s="105">
        <v>0</v>
      </c>
      <c r="N21" s="106">
        <v>0</v>
      </c>
    </row>
    <row r="22" spans="1:14" ht="30" customHeight="1" thickBot="1" x14ac:dyDescent="0.45">
      <c r="A22" s="81"/>
      <c r="B22" s="82"/>
      <c r="C22" s="83"/>
      <c r="D22" s="84"/>
      <c r="E22" s="85"/>
      <c r="F22" s="86"/>
      <c r="G22" s="87"/>
      <c r="H22" s="108"/>
      <c r="I22" s="109"/>
      <c r="J22" s="110"/>
      <c r="K22" s="111" t="s">
        <v>16</v>
      </c>
      <c r="L22" s="97">
        <f>SUM(L19:L21)</f>
        <v>200</v>
      </c>
      <c r="M22" s="97">
        <f t="shared" ref="M22:N22" si="1">SUM(M19:M21)</f>
        <v>200</v>
      </c>
      <c r="N22" s="98">
        <f t="shared" si="1"/>
        <v>100</v>
      </c>
    </row>
    <row r="23" spans="1:14" ht="30" customHeight="1" thickBot="1" x14ac:dyDescent="0.45">
      <c r="A23" s="81"/>
      <c r="B23" s="82"/>
      <c r="C23" s="83"/>
      <c r="D23" s="84"/>
      <c r="E23" s="85"/>
      <c r="F23" s="86"/>
      <c r="G23" s="112"/>
      <c r="H23" s="113" t="s">
        <v>22</v>
      </c>
      <c r="I23" s="114"/>
      <c r="J23" s="114"/>
      <c r="K23" s="115"/>
      <c r="L23" s="116">
        <f>L14+L18+L22</f>
        <v>200</v>
      </c>
      <c r="M23" s="116">
        <f t="shared" ref="M23:N23" si="2">M14+M18+M22</f>
        <v>1222</v>
      </c>
      <c r="N23" s="117">
        <f t="shared" si="2"/>
        <v>950</v>
      </c>
    </row>
    <row r="24" spans="1:14" ht="30" customHeight="1" thickBot="1" x14ac:dyDescent="0.45">
      <c r="A24" s="118"/>
      <c r="B24" s="119"/>
      <c r="C24" s="120"/>
      <c r="D24" s="121"/>
      <c r="E24" s="122"/>
      <c r="F24" s="123" t="s">
        <v>23</v>
      </c>
      <c r="G24" s="124"/>
      <c r="H24" s="125"/>
      <c r="I24" s="125"/>
      <c r="J24" s="125"/>
      <c r="K24" s="126"/>
      <c r="L24" s="127">
        <f>L23</f>
        <v>200</v>
      </c>
      <c r="M24" s="128">
        <f t="shared" ref="M24:N25" si="3">M23</f>
        <v>1222</v>
      </c>
      <c r="N24" s="129">
        <f t="shared" si="3"/>
        <v>950</v>
      </c>
    </row>
    <row r="25" spans="1:14" ht="30" customHeight="1" thickBot="1" x14ac:dyDescent="0.45">
      <c r="A25" s="118"/>
      <c r="B25" s="119"/>
      <c r="C25" s="120"/>
      <c r="D25" s="130"/>
      <c r="E25" s="131"/>
      <c r="F25" s="132" t="s">
        <v>24</v>
      </c>
      <c r="G25" s="132"/>
      <c r="H25" s="132"/>
      <c r="I25" s="132"/>
      <c r="J25" s="132"/>
      <c r="K25" s="133"/>
      <c r="L25" s="134">
        <f>L24</f>
        <v>200</v>
      </c>
      <c r="M25" s="135">
        <f t="shared" si="3"/>
        <v>1222</v>
      </c>
      <c r="N25" s="136">
        <f t="shared" si="3"/>
        <v>950</v>
      </c>
    </row>
    <row r="26" spans="1:14" ht="30" customHeight="1" x14ac:dyDescent="0.4">
      <c r="A26" s="72">
        <v>4</v>
      </c>
      <c r="B26" s="73">
        <v>2</v>
      </c>
      <c r="C26" s="73">
        <v>3</v>
      </c>
      <c r="D26" s="119" t="s">
        <v>9</v>
      </c>
      <c r="E26" s="119"/>
      <c r="F26" s="137" t="s">
        <v>80</v>
      </c>
      <c r="G26" s="137"/>
      <c r="H26" s="137"/>
      <c r="I26" s="137"/>
      <c r="J26" s="137"/>
      <c r="K26" s="137"/>
      <c r="L26" s="137"/>
      <c r="M26" s="137"/>
      <c r="N26" s="138"/>
    </row>
    <row r="27" spans="1:14" ht="30" customHeight="1" thickBot="1" x14ac:dyDescent="0.45">
      <c r="A27" s="67">
        <v>4</v>
      </c>
      <c r="B27" s="139">
        <v>2</v>
      </c>
      <c r="C27" s="139">
        <v>3</v>
      </c>
      <c r="D27" s="140">
        <v>2</v>
      </c>
      <c r="E27" s="140" t="s">
        <v>9</v>
      </c>
      <c r="F27" s="79" t="s">
        <v>81</v>
      </c>
      <c r="G27" s="79"/>
      <c r="H27" s="79"/>
      <c r="I27" s="79"/>
      <c r="J27" s="79"/>
      <c r="K27" s="141"/>
      <c r="L27" s="141"/>
      <c r="M27" s="141"/>
      <c r="N27" s="142"/>
    </row>
    <row r="28" spans="1:14" ht="30" customHeight="1" thickBot="1" x14ac:dyDescent="0.45">
      <c r="A28" s="81">
        <v>4</v>
      </c>
      <c r="B28" s="83">
        <v>2</v>
      </c>
      <c r="C28" s="83">
        <v>3</v>
      </c>
      <c r="D28" s="84">
        <v>2</v>
      </c>
      <c r="E28" s="85">
        <v>1</v>
      </c>
      <c r="F28" s="86" t="s">
        <v>25</v>
      </c>
      <c r="G28" s="143" t="s">
        <v>102</v>
      </c>
      <c r="H28" s="143" t="s">
        <v>26</v>
      </c>
      <c r="I28" s="88" t="s">
        <v>27</v>
      </c>
      <c r="J28" s="144" t="s">
        <v>28</v>
      </c>
      <c r="K28" s="145" t="s">
        <v>14</v>
      </c>
      <c r="L28" s="146">
        <v>25</v>
      </c>
      <c r="M28" s="147">
        <v>30</v>
      </c>
      <c r="N28" s="148">
        <v>35</v>
      </c>
    </row>
    <row r="29" spans="1:14" ht="30" customHeight="1" thickBot="1" x14ac:dyDescent="0.45">
      <c r="A29" s="81"/>
      <c r="B29" s="83"/>
      <c r="C29" s="83"/>
      <c r="D29" s="84"/>
      <c r="E29" s="85"/>
      <c r="F29" s="86"/>
      <c r="G29" s="149"/>
      <c r="H29" s="149"/>
      <c r="I29" s="88"/>
      <c r="J29" s="144"/>
      <c r="K29" s="96" t="s">
        <v>16</v>
      </c>
      <c r="L29" s="150">
        <f>SUM(L28)</f>
        <v>25</v>
      </c>
      <c r="M29" s="150">
        <f t="shared" ref="M29:N29" si="4">SUM(M28)</f>
        <v>30</v>
      </c>
      <c r="N29" s="151">
        <f t="shared" si="4"/>
        <v>35</v>
      </c>
    </row>
    <row r="30" spans="1:14" ht="30" customHeight="1" x14ac:dyDescent="0.4">
      <c r="A30" s="81"/>
      <c r="B30" s="83"/>
      <c r="C30" s="83"/>
      <c r="D30" s="84"/>
      <c r="E30" s="85"/>
      <c r="F30" s="86"/>
      <c r="G30" s="143" t="s">
        <v>102</v>
      </c>
      <c r="H30" s="87" t="s">
        <v>29</v>
      </c>
      <c r="I30" s="88" t="s">
        <v>239</v>
      </c>
      <c r="J30" s="144" t="s">
        <v>30</v>
      </c>
      <c r="K30" s="152" t="s">
        <v>13</v>
      </c>
      <c r="L30" s="153">
        <v>106.2</v>
      </c>
      <c r="M30" s="154">
        <v>106.2</v>
      </c>
      <c r="N30" s="155">
        <v>106.2</v>
      </c>
    </row>
    <row r="31" spans="1:14" ht="30" customHeight="1" x14ac:dyDescent="0.4">
      <c r="A31" s="81"/>
      <c r="B31" s="83"/>
      <c r="C31" s="83"/>
      <c r="D31" s="84"/>
      <c r="E31" s="85"/>
      <c r="F31" s="86"/>
      <c r="G31" s="156"/>
      <c r="H31" s="87"/>
      <c r="I31" s="88"/>
      <c r="J31" s="144"/>
      <c r="K31" s="157" t="s">
        <v>14</v>
      </c>
      <c r="L31" s="93">
        <v>0</v>
      </c>
      <c r="M31" s="91">
        <v>0</v>
      </c>
      <c r="N31" s="92">
        <v>0</v>
      </c>
    </row>
    <row r="32" spans="1:14" ht="30" customHeight="1" x14ac:dyDescent="0.4">
      <c r="A32" s="81"/>
      <c r="B32" s="83"/>
      <c r="C32" s="83"/>
      <c r="D32" s="84"/>
      <c r="E32" s="85"/>
      <c r="F32" s="86"/>
      <c r="G32" s="156"/>
      <c r="H32" s="87"/>
      <c r="I32" s="88"/>
      <c r="J32" s="144"/>
      <c r="K32" s="157" t="s">
        <v>194</v>
      </c>
      <c r="L32" s="90">
        <v>13.9</v>
      </c>
      <c r="M32" s="91">
        <v>15.5</v>
      </c>
      <c r="N32" s="92">
        <v>16.5</v>
      </c>
    </row>
    <row r="33" spans="1:14" ht="30" customHeight="1" thickBot="1" x14ac:dyDescent="0.45">
      <c r="A33" s="81"/>
      <c r="B33" s="83"/>
      <c r="C33" s="83"/>
      <c r="D33" s="84"/>
      <c r="E33" s="85"/>
      <c r="F33" s="86"/>
      <c r="G33" s="156"/>
      <c r="H33" s="87"/>
      <c r="I33" s="88"/>
      <c r="J33" s="144"/>
      <c r="K33" s="158" t="s">
        <v>194</v>
      </c>
      <c r="L33" s="159">
        <v>0</v>
      </c>
      <c r="M33" s="160">
        <v>0</v>
      </c>
      <c r="N33" s="161">
        <v>0</v>
      </c>
    </row>
    <row r="34" spans="1:14" ht="30" customHeight="1" thickBot="1" x14ac:dyDescent="0.45">
      <c r="A34" s="81"/>
      <c r="B34" s="83"/>
      <c r="C34" s="83"/>
      <c r="D34" s="84"/>
      <c r="E34" s="85"/>
      <c r="F34" s="86"/>
      <c r="G34" s="149"/>
      <c r="H34" s="87"/>
      <c r="I34" s="88"/>
      <c r="J34" s="144"/>
      <c r="K34" s="96" t="s">
        <v>16</v>
      </c>
      <c r="L34" s="162">
        <f>SUM(L30:L33)</f>
        <v>120.10000000000001</v>
      </c>
      <c r="M34" s="97">
        <f>SUM(M30:M33)</f>
        <v>121.7</v>
      </c>
      <c r="N34" s="163">
        <f t="shared" ref="N34" si="5">SUM(N30:N33)</f>
        <v>122.7</v>
      </c>
    </row>
    <row r="35" spans="1:14" ht="30" customHeight="1" thickBot="1" x14ac:dyDescent="0.45">
      <c r="A35" s="81"/>
      <c r="B35" s="83"/>
      <c r="C35" s="83"/>
      <c r="D35" s="84"/>
      <c r="E35" s="85"/>
      <c r="F35" s="86"/>
      <c r="G35" s="164" t="s">
        <v>102</v>
      </c>
      <c r="H35" s="87" t="s">
        <v>31</v>
      </c>
      <c r="I35" s="165" t="s">
        <v>32</v>
      </c>
      <c r="J35" s="166" t="s">
        <v>33</v>
      </c>
      <c r="K35" s="167" t="s">
        <v>194</v>
      </c>
      <c r="L35" s="168">
        <v>4</v>
      </c>
      <c r="M35" s="168">
        <v>4</v>
      </c>
      <c r="N35" s="169">
        <v>4</v>
      </c>
    </row>
    <row r="36" spans="1:14" ht="30" customHeight="1" thickBot="1" x14ac:dyDescent="0.45">
      <c r="A36" s="81"/>
      <c r="B36" s="83"/>
      <c r="C36" s="83"/>
      <c r="D36" s="84"/>
      <c r="E36" s="85"/>
      <c r="F36" s="86"/>
      <c r="G36" s="170"/>
      <c r="H36" s="143"/>
      <c r="I36" s="171"/>
      <c r="J36" s="172"/>
      <c r="K36" s="96" t="s">
        <v>16</v>
      </c>
      <c r="L36" s="97">
        <f>SUM(L35)</f>
        <v>4</v>
      </c>
      <c r="M36" s="97">
        <f t="shared" ref="M36:N36" si="6">SUM(M35)</f>
        <v>4</v>
      </c>
      <c r="N36" s="98">
        <f t="shared" si="6"/>
        <v>4</v>
      </c>
    </row>
    <row r="37" spans="1:14" ht="30" customHeight="1" thickBot="1" x14ac:dyDescent="0.45">
      <c r="A37" s="81"/>
      <c r="B37" s="83"/>
      <c r="C37" s="83"/>
      <c r="D37" s="84"/>
      <c r="E37" s="85"/>
      <c r="F37" s="173"/>
      <c r="G37" s="170"/>
      <c r="H37" s="174" t="s">
        <v>22</v>
      </c>
      <c r="I37" s="175"/>
      <c r="J37" s="175"/>
      <c r="K37" s="175"/>
      <c r="L37" s="176">
        <f>L29+L34+L36</f>
        <v>149.10000000000002</v>
      </c>
      <c r="M37" s="176">
        <f>M29+M34+M36</f>
        <v>155.69999999999999</v>
      </c>
      <c r="N37" s="177">
        <f>N29+N34+N36</f>
        <v>161.69999999999999</v>
      </c>
    </row>
    <row r="38" spans="1:14" ht="30" customHeight="1" thickBot="1" x14ac:dyDescent="0.45">
      <c r="A38" s="118"/>
      <c r="B38" s="120"/>
      <c r="C38" s="120"/>
      <c r="D38" s="121"/>
      <c r="E38" s="122"/>
      <c r="F38" s="178" t="s">
        <v>23</v>
      </c>
      <c r="G38" s="178"/>
      <c r="H38" s="179"/>
      <c r="I38" s="179"/>
      <c r="J38" s="179"/>
      <c r="K38" s="180"/>
      <c r="L38" s="127">
        <f>L37</f>
        <v>149.10000000000002</v>
      </c>
      <c r="M38" s="128">
        <f t="shared" ref="M38:N39" si="7">M37</f>
        <v>155.69999999999999</v>
      </c>
      <c r="N38" s="129">
        <f t="shared" si="7"/>
        <v>161.69999999999999</v>
      </c>
    </row>
    <row r="39" spans="1:14" ht="30" customHeight="1" thickBot="1" x14ac:dyDescent="0.45">
      <c r="A39" s="118"/>
      <c r="B39" s="120"/>
      <c r="C39" s="120"/>
      <c r="D39" s="130"/>
      <c r="E39" s="131"/>
      <c r="F39" s="181" t="s">
        <v>24</v>
      </c>
      <c r="G39" s="181"/>
      <c r="H39" s="181"/>
      <c r="I39" s="181"/>
      <c r="J39" s="181"/>
      <c r="K39" s="182"/>
      <c r="L39" s="134">
        <f>L38</f>
        <v>149.10000000000002</v>
      </c>
      <c r="M39" s="135">
        <f t="shared" si="7"/>
        <v>155.69999999999999</v>
      </c>
      <c r="N39" s="136">
        <f t="shared" si="7"/>
        <v>161.69999999999999</v>
      </c>
    </row>
    <row r="40" spans="1:14" ht="30" customHeight="1" x14ac:dyDescent="0.4">
      <c r="A40" s="67">
        <v>4</v>
      </c>
      <c r="B40" s="68">
        <v>3</v>
      </c>
      <c r="C40" s="183"/>
      <c r="D40" s="183"/>
      <c r="E40" s="183"/>
      <c r="F40" s="184" t="s">
        <v>201</v>
      </c>
      <c r="G40" s="184"/>
      <c r="H40" s="184"/>
      <c r="I40" s="184"/>
      <c r="J40" s="184"/>
      <c r="K40" s="184"/>
      <c r="L40" s="184"/>
      <c r="M40" s="184"/>
      <c r="N40" s="185"/>
    </row>
    <row r="41" spans="1:14" ht="30" customHeight="1" x14ac:dyDescent="0.4">
      <c r="A41" s="72">
        <v>4</v>
      </c>
      <c r="B41" s="73">
        <v>3</v>
      </c>
      <c r="C41" s="73">
        <v>2</v>
      </c>
      <c r="D41" s="73" t="s">
        <v>9</v>
      </c>
      <c r="E41" s="73" t="s">
        <v>9</v>
      </c>
      <c r="F41" s="186" t="s">
        <v>82</v>
      </c>
      <c r="G41" s="186"/>
      <c r="H41" s="186"/>
      <c r="I41" s="186"/>
      <c r="J41" s="186"/>
      <c r="K41" s="186"/>
      <c r="L41" s="186"/>
      <c r="M41" s="186"/>
      <c r="N41" s="187"/>
    </row>
    <row r="42" spans="1:14" ht="30" customHeight="1" thickBot="1" x14ac:dyDescent="0.45">
      <c r="A42" s="72">
        <v>4</v>
      </c>
      <c r="B42" s="73">
        <v>3</v>
      </c>
      <c r="C42" s="73">
        <v>2</v>
      </c>
      <c r="D42" s="188">
        <v>3</v>
      </c>
      <c r="E42" s="188" t="s">
        <v>9</v>
      </c>
      <c r="F42" s="189" t="s">
        <v>83</v>
      </c>
      <c r="G42" s="189"/>
      <c r="H42" s="189"/>
      <c r="I42" s="189"/>
      <c r="J42" s="189"/>
      <c r="K42" s="190"/>
      <c r="L42" s="189"/>
      <c r="M42" s="189"/>
      <c r="N42" s="191"/>
    </row>
    <row r="43" spans="1:14" ht="30" customHeight="1" x14ac:dyDescent="0.4">
      <c r="A43" s="192">
        <v>4</v>
      </c>
      <c r="B43" s="193">
        <v>3</v>
      </c>
      <c r="C43" s="193">
        <v>2</v>
      </c>
      <c r="D43" s="194">
        <v>3</v>
      </c>
      <c r="E43" s="195">
        <v>1</v>
      </c>
      <c r="F43" s="86" t="s">
        <v>34</v>
      </c>
      <c r="G43" s="164" t="s">
        <v>103</v>
      </c>
      <c r="H43" s="86" t="s">
        <v>35</v>
      </c>
      <c r="I43" s="86" t="s">
        <v>36</v>
      </c>
      <c r="J43" s="95" t="s">
        <v>12</v>
      </c>
      <c r="K43" s="196" t="s">
        <v>13</v>
      </c>
      <c r="L43" s="91">
        <v>0</v>
      </c>
      <c r="M43" s="91">
        <v>0</v>
      </c>
      <c r="N43" s="92">
        <v>0</v>
      </c>
    </row>
    <row r="44" spans="1:14" ht="30" customHeight="1" x14ac:dyDescent="0.4">
      <c r="A44" s="192"/>
      <c r="B44" s="193"/>
      <c r="C44" s="193"/>
      <c r="D44" s="194"/>
      <c r="E44" s="195"/>
      <c r="F44" s="86"/>
      <c r="G44" s="170"/>
      <c r="H44" s="86"/>
      <c r="I44" s="86"/>
      <c r="J44" s="95"/>
      <c r="K44" s="197" t="s">
        <v>14</v>
      </c>
      <c r="L44" s="91">
        <v>50</v>
      </c>
      <c r="M44" s="91">
        <v>0</v>
      </c>
      <c r="N44" s="92">
        <v>50</v>
      </c>
    </row>
    <row r="45" spans="1:14" ht="30" customHeight="1" thickBot="1" x14ac:dyDescent="0.45">
      <c r="A45" s="192"/>
      <c r="B45" s="193"/>
      <c r="C45" s="193"/>
      <c r="D45" s="194"/>
      <c r="E45" s="195"/>
      <c r="F45" s="86"/>
      <c r="G45" s="170"/>
      <c r="H45" s="86"/>
      <c r="I45" s="86"/>
      <c r="J45" s="95"/>
      <c r="K45" s="198" t="s">
        <v>194</v>
      </c>
      <c r="L45" s="160">
        <v>0</v>
      </c>
      <c r="M45" s="160">
        <v>0</v>
      </c>
      <c r="N45" s="161">
        <v>0</v>
      </c>
    </row>
    <row r="46" spans="1:14" ht="30" customHeight="1" thickBot="1" x14ac:dyDescent="0.45">
      <c r="A46" s="192"/>
      <c r="B46" s="193"/>
      <c r="C46" s="193"/>
      <c r="D46" s="194"/>
      <c r="E46" s="195"/>
      <c r="F46" s="86"/>
      <c r="G46" s="170"/>
      <c r="H46" s="173"/>
      <c r="I46" s="173"/>
      <c r="J46" s="110"/>
      <c r="K46" s="111" t="s">
        <v>16</v>
      </c>
      <c r="L46" s="199">
        <f>SUM(L43:L45)</f>
        <v>50</v>
      </c>
      <c r="M46" s="199">
        <f t="shared" ref="M46:N46" si="8">SUM(M43:M45)</f>
        <v>0</v>
      </c>
      <c r="N46" s="200">
        <f t="shared" si="8"/>
        <v>50</v>
      </c>
    </row>
    <row r="47" spans="1:14" ht="30" customHeight="1" thickBot="1" x14ac:dyDescent="0.45">
      <c r="A47" s="192"/>
      <c r="B47" s="193"/>
      <c r="C47" s="193"/>
      <c r="D47" s="194"/>
      <c r="E47" s="195"/>
      <c r="F47" s="86"/>
      <c r="G47" s="201"/>
      <c r="H47" s="174" t="s">
        <v>22</v>
      </c>
      <c r="I47" s="175"/>
      <c r="J47" s="175"/>
      <c r="K47" s="175"/>
      <c r="L47" s="176">
        <f>L46</f>
        <v>50</v>
      </c>
      <c r="M47" s="176">
        <f t="shared" ref="M47:N47" si="9">M46</f>
        <v>0</v>
      </c>
      <c r="N47" s="177">
        <f t="shared" si="9"/>
        <v>50</v>
      </c>
    </row>
    <row r="48" spans="1:14" ht="30" customHeight="1" x14ac:dyDescent="0.4">
      <c r="A48" s="81">
        <v>4</v>
      </c>
      <c r="B48" s="82">
        <v>3</v>
      </c>
      <c r="C48" s="82">
        <v>2</v>
      </c>
      <c r="D48" s="202">
        <v>3</v>
      </c>
      <c r="E48" s="65">
        <v>2</v>
      </c>
      <c r="F48" s="86" t="s">
        <v>37</v>
      </c>
      <c r="G48" s="164" t="s">
        <v>104</v>
      </c>
      <c r="H48" s="203" t="s">
        <v>38</v>
      </c>
      <c r="I48" s="204" t="s">
        <v>39</v>
      </c>
      <c r="J48" s="205" t="s">
        <v>12</v>
      </c>
      <c r="K48" s="196" t="s">
        <v>13</v>
      </c>
      <c r="L48" s="206">
        <v>0</v>
      </c>
      <c r="M48" s="154">
        <v>0</v>
      </c>
      <c r="N48" s="155">
        <v>0</v>
      </c>
    </row>
    <row r="49" spans="1:15" ht="30" customHeight="1" x14ac:dyDescent="0.4">
      <c r="A49" s="81"/>
      <c r="B49" s="82"/>
      <c r="C49" s="82"/>
      <c r="D49" s="202"/>
      <c r="E49" s="65"/>
      <c r="F49" s="86"/>
      <c r="G49" s="170"/>
      <c r="H49" s="207"/>
      <c r="I49" s="89"/>
      <c r="J49" s="95"/>
      <c r="K49" s="197" t="s">
        <v>14</v>
      </c>
      <c r="L49" s="208">
        <v>50</v>
      </c>
      <c r="M49" s="91">
        <v>50</v>
      </c>
      <c r="N49" s="92">
        <v>50</v>
      </c>
    </row>
    <row r="50" spans="1:15" ht="30" customHeight="1" thickBot="1" x14ac:dyDescent="0.45">
      <c r="A50" s="81"/>
      <c r="B50" s="82"/>
      <c r="C50" s="82"/>
      <c r="D50" s="202"/>
      <c r="E50" s="65"/>
      <c r="F50" s="86"/>
      <c r="G50" s="170"/>
      <c r="H50" s="207"/>
      <c r="I50" s="89"/>
      <c r="J50" s="95"/>
      <c r="K50" s="198" t="s">
        <v>194</v>
      </c>
      <c r="L50" s="209">
        <v>0</v>
      </c>
      <c r="M50" s="160">
        <v>0</v>
      </c>
      <c r="N50" s="161">
        <v>0</v>
      </c>
    </row>
    <row r="51" spans="1:15" ht="30" customHeight="1" thickBot="1" x14ac:dyDescent="0.45">
      <c r="A51" s="81"/>
      <c r="B51" s="82"/>
      <c r="C51" s="82"/>
      <c r="D51" s="202"/>
      <c r="E51" s="65"/>
      <c r="F51" s="86"/>
      <c r="G51" s="170"/>
      <c r="H51" s="210"/>
      <c r="I51" s="211"/>
      <c r="J51" s="110"/>
      <c r="K51" s="212" t="s">
        <v>16</v>
      </c>
      <c r="L51" s="199">
        <f>SUM(L48:L50)</f>
        <v>50</v>
      </c>
      <c r="M51" s="199">
        <f t="shared" ref="M51:N51" si="10">SUM(M48:M50)</f>
        <v>50</v>
      </c>
      <c r="N51" s="200">
        <f t="shared" si="10"/>
        <v>50</v>
      </c>
    </row>
    <row r="52" spans="1:15" ht="30" customHeight="1" thickBot="1" x14ac:dyDescent="0.45">
      <c r="A52" s="81"/>
      <c r="B52" s="82"/>
      <c r="C52" s="82"/>
      <c r="D52" s="202"/>
      <c r="E52" s="65"/>
      <c r="F52" s="86"/>
      <c r="G52" s="201"/>
      <c r="H52" s="213" t="s">
        <v>22</v>
      </c>
      <c r="I52" s="214"/>
      <c r="J52" s="214"/>
      <c r="K52" s="214"/>
      <c r="L52" s="176">
        <f>L51</f>
        <v>50</v>
      </c>
      <c r="M52" s="176">
        <f t="shared" ref="M52:N52" si="11">M51</f>
        <v>50</v>
      </c>
      <c r="N52" s="177">
        <f t="shared" si="11"/>
        <v>50</v>
      </c>
    </row>
    <row r="53" spans="1:15" ht="30" customHeight="1" thickBot="1" x14ac:dyDescent="0.45">
      <c r="A53" s="215">
        <v>4</v>
      </c>
      <c r="B53" s="216">
        <v>3</v>
      </c>
      <c r="C53" s="216">
        <v>2</v>
      </c>
      <c r="D53" s="217">
        <v>3</v>
      </c>
      <c r="E53" s="218">
        <v>3</v>
      </c>
      <c r="F53" s="173" t="s">
        <v>40</v>
      </c>
      <c r="G53" s="143" t="s">
        <v>105</v>
      </c>
      <c r="H53" s="219" t="s">
        <v>41</v>
      </c>
      <c r="I53" s="219" t="s">
        <v>198</v>
      </c>
      <c r="J53" s="205" t="s">
        <v>28</v>
      </c>
      <c r="K53" s="220" t="s">
        <v>194</v>
      </c>
      <c r="L53" s="221">
        <v>140.19999999999999</v>
      </c>
      <c r="M53" s="168">
        <v>142</v>
      </c>
      <c r="N53" s="169">
        <v>144</v>
      </c>
    </row>
    <row r="54" spans="1:15" ht="30" customHeight="1" thickBot="1" x14ac:dyDescent="0.45">
      <c r="A54" s="222"/>
      <c r="B54" s="223"/>
      <c r="C54" s="223"/>
      <c r="D54" s="224"/>
      <c r="E54" s="225"/>
      <c r="F54" s="226"/>
      <c r="G54" s="149"/>
      <c r="H54" s="86"/>
      <c r="I54" s="86"/>
      <c r="J54" s="95"/>
      <c r="K54" s="227" t="s">
        <v>16</v>
      </c>
      <c r="L54" s="228">
        <f>SUM(L53)</f>
        <v>140.19999999999999</v>
      </c>
      <c r="M54" s="97">
        <f t="shared" ref="M54:N54" si="12">SUM(M53)</f>
        <v>142</v>
      </c>
      <c r="N54" s="98">
        <f t="shared" si="12"/>
        <v>144</v>
      </c>
    </row>
    <row r="55" spans="1:15" ht="30" customHeight="1" thickBot="1" x14ac:dyDescent="0.45">
      <c r="A55" s="222"/>
      <c r="B55" s="223"/>
      <c r="C55" s="223"/>
      <c r="D55" s="224"/>
      <c r="E55" s="225"/>
      <c r="F55" s="226"/>
      <c r="G55" s="143" t="s">
        <v>105</v>
      </c>
      <c r="H55" s="86" t="s">
        <v>42</v>
      </c>
      <c r="I55" s="86" t="s">
        <v>43</v>
      </c>
      <c r="J55" s="95" t="s">
        <v>28</v>
      </c>
      <c r="K55" s="229" t="s">
        <v>194</v>
      </c>
      <c r="L55" s="221">
        <v>1187.4000000000001</v>
      </c>
      <c r="M55" s="168">
        <v>1200</v>
      </c>
      <c r="N55" s="169">
        <v>1200</v>
      </c>
      <c r="O55" s="301"/>
    </row>
    <row r="56" spans="1:15" ht="30" customHeight="1" thickBot="1" x14ac:dyDescent="0.45">
      <c r="A56" s="222"/>
      <c r="B56" s="223"/>
      <c r="C56" s="223"/>
      <c r="D56" s="224"/>
      <c r="E56" s="225"/>
      <c r="F56" s="226"/>
      <c r="G56" s="149"/>
      <c r="H56" s="86"/>
      <c r="I56" s="86"/>
      <c r="J56" s="95"/>
      <c r="K56" s="227" t="s">
        <v>16</v>
      </c>
      <c r="L56" s="228">
        <f>SUM(L55)</f>
        <v>1187.4000000000001</v>
      </c>
      <c r="M56" s="97">
        <f t="shared" ref="M56:N56" si="13">SUM(M55)</f>
        <v>1200</v>
      </c>
      <c r="N56" s="98">
        <f t="shared" si="13"/>
        <v>1200</v>
      </c>
    </row>
    <row r="57" spans="1:15" ht="30" customHeight="1" x14ac:dyDescent="0.4">
      <c r="A57" s="222"/>
      <c r="B57" s="223"/>
      <c r="C57" s="223"/>
      <c r="D57" s="224"/>
      <c r="E57" s="225"/>
      <c r="F57" s="226"/>
      <c r="G57" s="143" t="s">
        <v>105</v>
      </c>
      <c r="H57" s="86" t="s">
        <v>44</v>
      </c>
      <c r="I57" s="86" t="s">
        <v>45</v>
      </c>
      <c r="J57" s="95" t="s">
        <v>28</v>
      </c>
      <c r="K57" s="230" t="s">
        <v>14</v>
      </c>
      <c r="L57" s="231">
        <v>50</v>
      </c>
      <c r="M57" s="154">
        <v>50</v>
      </c>
      <c r="N57" s="155">
        <v>50</v>
      </c>
    </row>
    <row r="58" spans="1:15" ht="30" customHeight="1" x14ac:dyDescent="0.4">
      <c r="A58" s="222"/>
      <c r="B58" s="223"/>
      <c r="C58" s="223"/>
      <c r="D58" s="224"/>
      <c r="E58" s="225"/>
      <c r="F58" s="226"/>
      <c r="G58" s="156"/>
      <c r="H58" s="86"/>
      <c r="I58" s="86"/>
      <c r="J58" s="95"/>
      <c r="K58" s="232" t="s">
        <v>194</v>
      </c>
      <c r="L58" s="208">
        <v>50</v>
      </c>
      <c r="M58" s="91">
        <v>50</v>
      </c>
      <c r="N58" s="92">
        <v>50</v>
      </c>
    </row>
    <row r="59" spans="1:15" ht="30" customHeight="1" thickBot="1" x14ac:dyDescent="0.45">
      <c r="A59" s="222"/>
      <c r="B59" s="223"/>
      <c r="C59" s="223"/>
      <c r="D59" s="224"/>
      <c r="E59" s="225"/>
      <c r="F59" s="226"/>
      <c r="G59" s="156"/>
      <c r="H59" s="86"/>
      <c r="I59" s="86"/>
      <c r="J59" s="95"/>
      <c r="K59" s="233" t="s">
        <v>46</v>
      </c>
      <c r="L59" s="209">
        <v>0</v>
      </c>
      <c r="M59" s="160">
        <v>0</v>
      </c>
      <c r="N59" s="161">
        <v>0</v>
      </c>
    </row>
    <row r="60" spans="1:15" ht="30" customHeight="1" thickBot="1" x14ac:dyDescent="0.45">
      <c r="A60" s="222"/>
      <c r="B60" s="223"/>
      <c r="C60" s="223"/>
      <c r="D60" s="224"/>
      <c r="E60" s="225"/>
      <c r="F60" s="226"/>
      <c r="G60" s="149"/>
      <c r="H60" s="86"/>
      <c r="I60" s="86"/>
      <c r="J60" s="95"/>
      <c r="K60" s="227" t="s">
        <v>16</v>
      </c>
      <c r="L60" s="228">
        <f>SUM(L57:L59)</f>
        <v>100</v>
      </c>
      <c r="M60" s="97">
        <f t="shared" ref="M60:N60" si="14">SUM(M57:M59)</f>
        <v>100</v>
      </c>
      <c r="N60" s="98">
        <f t="shared" si="14"/>
        <v>100</v>
      </c>
    </row>
    <row r="61" spans="1:15" ht="30" customHeight="1" thickBot="1" x14ac:dyDescent="0.45">
      <c r="A61" s="222"/>
      <c r="B61" s="223"/>
      <c r="C61" s="223"/>
      <c r="D61" s="224"/>
      <c r="E61" s="225"/>
      <c r="F61" s="226"/>
      <c r="G61" s="143" t="s">
        <v>105</v>
      </c>
      <c r="H61" s="86" t="s">
        <v>47</v>
      </c>
      <c r="I61" s="86" t="s">
        <v>48</v>
      </c>
      <c r="J61" s="95" t="s">
        <v>28</v>
      </c>
      <c r="K61" s="234" t="s">
        <v>194</v>
      </c>
      <c r="L61" s="221">
        <v>25.8</v>
      </c>
      <c r="M61" s="168">
        <v>27</v>
      </c>
      <c r="N61" s="169">
        <v>28</v>
      </c>
      <c r="O61" s="301"/>
    </row>
    <row r="62" spans="1:15" ht="30" customHeight="1" thickBot="1" x14ac:dyDescent="0.45">
      <c r="A62" s="222"/>
      <c r="B62" s="223"/>
      <c r="C62" s="223"/>
      <c r="D62" s="224"/>
      <c r="E62" s="225"/>
      <c r="F62" s="226"/>
      <c r="G62" s="149"/>
      <c r="H62" s="86"/>
      <c r="I62" s="86"/>
      <c r="J62" s="95"/>
      <c r="K62" s="227" t="s">
        <v>16</v>
      </c>
      <c r="L62" s="235">
        <f>SUM(L61)</f>
        <v>25.8</v>
      </c>
      <c r="M62" s="97">
        <f>SUM(M61)</f>
        <v>27</v>
      </c>
      <c r="N62" s="98">
        <f>SUM(N61)</f>
        <v>28</v>
      </c>
    </row>
    <row r="63" spans="1:15" ht="30" customHeight="1" thickBot="1" x14ac:dyDescent="0.45">
      <c r="A63" s="222"/>
      <c r="B63" s="223"/>
      <c r="C63" s="223"/>
      <c r="D63" s="224"/>
      <c r="E63" s="225"/>
      <c r="F63" s="226"/>
      <c r="G63" s="143" t="s">
        <v>105</v>
      </c>
      <c r="H63" s="86" t="s">
        <v>49</v>
      </c>
      <c r="I63" s="86" t="s">
        <v>50</v>
      </c>
      <c r="J63" s="95" t="s">
        <v>28</v>
      </c>
      <c r="K63" s="234" t="s">
        <v>14</v>
      </c>
      <c r="L63" s="236">
        <v>90</v>
      </c>
      <c r="M63" s="168">
        <v>100</v>
      </c>
      <c r="N63" s="169">
        <v>100</v>
      </c>
    </row>
    <row r="64" spans="1:15" ht="30" customHeight="1" thickBot="1" x14ac:dyDescent="0.45">
      <c r="A64" s="222"/>
      <c r="B64" s="223"/>
      <c r="C64" s="223"/>
      <c r="D64" s="224"/>
      <c r="E64" s="225"/>
      <c r="F64" s="226"/>
      <c r="G64" s="149"/>
      <c r="H64" s="86"/>
      <c r="I64" s="86"/>
      <c r="J64" s="95"/>
      <c r="K64" s="227" t="s">
        <v>16</v>
      </c>
      <c r="L64" s="235">
        <f>SUM(L63)</f>
        <v>90</v>
      </c>
      <c r="M64" s="97">
        <f t="shared" ref="M64:N64" si="15">SUM(M63)</f>
        <v>100</v>
      </c>
      <c r="N64" s="98">
        <f t="shared" si="15"/>
        <v>100</v>
      </c>
      <c r="O64" s="302"/>
    </row>
    <row r="65" spans="1:15" ht="30" customHeight="1" thickBot="1" x14ac:dyDescent="0.45">
      <c r="A65" s="222"/>
      <c r="B65" s="223"/>
      <c r="C65" s="223"/>
      <c r="D65" s="224"/>
      <c r="E65" s="225"/>
      <c r="F65" s="226"/>
      <c r="G65" s="143" t="s">
        <v>105</v>
      </c>
      <c r="H65" s="86" t="s">
        <v>51</v>
      </c>
      <c r="I65" s="86" t="s">
        <v>52</v>
      </c>
      <c r="J65" s="95" t="s">
        <v>28</v>
      </c>
      <c r="K65" s="230" t="s">
        <v>194</v>
      </c>
      <c r="L65" s="237">
        <v>37.4</v>
      </c>
      <c r="M65" s="154">
        <v>38</v>
      </c>
      <c r="N65" s="155">
        <v>39</v>
      </c>
      <c r="O65" s="302"/>
    </row>
    <row r="66" spans="1:15" ht="30" customHeight="1" thickBot="1" x14ac:dyDescent="0.45">
      <c r="A66" s="222"/>
      <c r="B66" s="223"/>
      <c r="C66" s="223"/>
      <c r="D66" s="224"/>
      <c r="E66" s="225"/>
      <c r="F66" s="226"/>
      <c r="G66" s="149"/>
      <c r="H66" s="86"/>
      <c r="I66" s="86"/>
      <c r="J66" s="95"/>
      <c r="K66" s="227" t="s">
        <v>16</v>
      </c>
      <c r="L66" s="235">
        <f>SUM(L65)</f>
        <v>37.4</v>
      </c>
      <c r="M66" s="97">
        <f>SUM(M65)</f>
        <v>38</v>
      </c>
      <c r="N66" s="98">
        <f>SUM(N65)</f>
        <v>39</v>
      </c>
      <c r="O66" s="302"/>
    </row>
    <row r="67" spans="1:15" ht="30" customHeight="1" thickBot="1" x14ac:dyDescent="0.45">
      <c r="A67" s="222"/>
      <c r="B67" s="223"/>
      <c r="C67" s="223"/>
      <c r="D67" s="224"/>
      <c r="E67" s="225"/>
      <c r="F67" s="226"/>
      <c r="G67" s="143" t="s">
        <v>105</v>
      </c>
      <c r="H67" s="86" t="s">
        <v>53</v>
      </c>
      <c r="I67" s="86" t="s">
        <v>54</v>
      </c>
      <c r="J67" s="95" t="s">
        <v>28</v>
      </c>
      <c r="K67" s="234" t="s">
        <v>194</v>
      </c>
      <c r="L67" s="236">
        <v>12.2</v>
      </c>
      <c r="M67" s="168">
        <v>13.2</v>
      </c>
      <c r="N67" s="169">
        <v>13.2</v>
      </c>
      <c r="O67" s="302"/>
    </row>
    <row r="68" spans="1:15" ht="30" customHeight="1" thickBot="1" x14ac:dyDescent="0.45">
      <c r="A68" s="222"/>
      <c r="B68" s="223"/>
      <c r="C68" s="223"/>
      <c r="D68" s="224"/>
      <c r="E68" s="225"/>
      <c r="F68" s="226"/>
      <c r="G68" s="149"/>
      <c r="H68" s="86"/>
      <c r="I68" s="86"/>
      <c r="J68" s="95"/>
      <c r="K68" s="227" t="s">
        <v>16</v>
      </c>
      <c r="L68" s="235">
        <f>SUM(L67)</f>
        <v>12.2</v>
      </c>
      <c r="M68" s="97">
        <f t="shared" ref="M68:N68" si="16">SUM(M67)</f>
        <v>13.2</v>
      </c>
      <c r="N68" s="98">
        <f t="shared" si="16"/>
        <v>13.2</v>
      </c>
      <c r="O68" s="302"/>
    </row>
    <row r="69" spans="1:15" ht="30" customHeight="1" thickBot="1" x14ac:dyDescent="0.45">
      <c r="A69" s="222"/>
      <c r="B69" s="223"/>
      <c r="C69" s="223"/>
      <c r="D69" s="224"/>
      <c r="E69" s="225"/>
      <c r="F69" s="226"/>
      <c r="G69" s="143" t="s">
        <v>105</v>
      </c>
      <c r="H69" s="86" t="s">
        <v>55</v>
      </c>
      <c r="I69" s="86" t="s">
        <v>56</v>
      </c>
      <c r="J69" s="95" t="s">
        <v>28</v>
      </c>
      <c r="K69" s="230" t="s">
        <v>14</v>
      </c>
      <c r="L69" s="238">
        <v>160</v>
      </c>
      <c r="M69" s="154">
        <v>170</v>
      </c>
      <c r="N69" s="155">
        <v>180</v>
      </c>
      <c r="O69" s="302"/>
    </row>
    <row r="70" spans="1:15" ht="30" customHeight="1" thickBot="1" x14ac:dyDescent="0.45">
      <c r="A70" s="222"/>
      <c r="B70" s="223"/>
      <c r="C70" s="223"/>
      <c r="D70" s="224"/>
      <c r="E70" s="225"/>
      <c r="F70" s="226"/>
      <c r="G70" s="149"/>
      <c r="H70" s="86"/>
      <c r="I70" s="86"/>
      <c r="J70" s="95"/>
      <c r="K70" s="227" t="s">
        <v>16</v>
      </c>
      <c r="L70" s="235">
        <f>SUM(L69)</f>
        <v>160</v>
      </c>
      <c r="M70" s="97">
        <f>SUM(M69)</f>
        <v>170</v>
      </c>
      <c r="N70" s="98">
        <f>SUM(N69)</f>
        <v>180</v>
      </c>
      <c r="O70" s="302"/>
    </row>
    <row r="71" spans="1:15" ht="30" customHeight="1" x14ac:dyDescent="0.4">
      <c r="A71" s="222"/>
      <c r="B71" s="223"/>
      <c r="C71" s="223"/>
      <c r="D71" s="224"/>
      <c r="E71" s="225"/>
      <c r="F71" s="226"/>
      <c r="G71" s="143" t="s">
        <v>105</v>
      </c>
      <c r="H71" s="86" t="s">
        <v>57</v>
      </c>
      <c r="I71" s="86" t="s">
        <v>58</v>
      </c>
      <c r="J71" s="95" t="s">
        <v>30</v>
      </c>
      <c r="K71" s="230" t="s">
        <v>14</v>
      </c>
      <c r="L71" s="237">
        <v>510</v>
      </c>
      <c r="M71" s="154">
        <v>773.6</v>
      </c>
      <c r="N71" s="155">
        <v>827.8</v>
      </c>
      <c r="O71" s="302"/>
    </row>
    <row r="72" spans="1:15" ht="30" customHeight="1" x14ac:dyDescent="0.4">
      <c r="A72" s="222"/>
      <c r="B72" s="223"/>
      <c r="C72" s="223"/>
      <c r="D72" s="224"/>
      <c r="E72" s="225"/>
      <c r="F72" s="226"/>
      <c r="G72" s="156"/>
      <c r="H72" s="86"/>
      <c r="I72" s="86"/>
      <c r="J72" s="95"/>
      <c r="K72" s="239" t="s">
        <v>194</v>
      </c>
      <c r="L72" s="240">
        <v>60</v>
      </c>
      <c r="M72" s="160">
        <v>70</v>
      </c>
      <c r="N72" s="161">
        <v>71</v>
      </c>
      <c r="O72" s="302"/>
    </row>
    <row r="73" spans="1:15" ht="30" customHeight="1" x14ac:dyDescent="0.4">
      <c r="A73" s="222"/>
      <c r="B73" s="223"/>
      <c r="C73" s="223"/>
      <c r="D73" s="224"/>
      <c r="E73" s="225"/>
      <c r="F73" s="226"/>
      <c r="G73" s="156"/>
      <c r="H73" s="86"/>
      <c r="I73" s="86"/>
      <c r="J73" s="95"/>
      <c r="K73" s="197" t="s">
        <v>59</v>
      </c>
      <c r="L73" s="241">
        <v>2.5</v>
      </c>
      <c r="M73" s="91">
        <v>2.5</v>
      </c>
      <c r="N73" s="92">
        <v>2.5</v>
      </c>
      <c r="O73" s="302"/>
    </row>
    <row r="74" spans="1:15" ht="30" customHeight="1" thickBot="1" x14ac:dyDescent="0.45">
      <c r="A74" s="222"/>
      <c r="B74" s="223"/>
      <c r="C74" s="223"/>
      <c r="D74" s="224"/>
      <c r="E74" s="225"/>
      <c r="F74" s="226"/>
      <c r="G74" s="156"/>
      <c r="H74" s="86"/>
      <c r="I74" s="86"/>
      <c r="J74" s="95"/>
      <c r="K74" s="234" t="s">
        <v>46</v>
      </c>
      <c r="L74" s="242">
        <v>0</v>
      </c>
      <c r="M74" s="243">
        <v>0</v>
      </c>
      <c r="N74" s="244">
        <v>0</v>
      </c>
      <c r="O74" s="302"/>
    </row>
    <row r="75" spans="1:15" ht="30" customHeight="1" thickBot="1" x14ac:dyDescent="0.45">
      <c r="A75" s="222"/>
      <c r="B75" s="223"/>
      <c r="C75" s="223"/>
      <c r="D75" s="224"/>
      <c r="E75" s="225"/>
      <c r="F75" s="226"/>
      <c r="G75" s="149"/>
      <c r="H75" s="86"/>
      <c r="I75" s="86"/>
      <c r="J75" s="95"/>
      <c r="K75" s="227" t="s">
        <v>16</v>
      </c>
      <c r="L75" s="235">
        <f>SUM(L71:L74)</f>
        <v>572.5</v>
      </c>
      <c r="M75" s="97">
        <f>SUM(M71:M74)</f>
        <v>846.1</v>
      </c>
      <c r="N75" s="98">
        <f>SUM(N71:N74)</f>
        <v>901.3</v>
      </c>
      <c r="O75" s="302"/>
    </row>
    <row r="76" spans="1:15" ht="30" customHeight="1" x14ac:dyDescent="0.4">
      <c r="A76" s="222"/>
      <c r="B76" s="223"/>
      <c r="C76" s="223"/>
      <c r="D76" s="224"/>
      <c r="E76" s="225"/>
      <c r="F76" s="226"/>
      <c r="G76" s="143" t="s">
        <v>105</v>
      </c>
      <c r="H76" s="86" t="s">
        <v>60</v>
      </c>
      <c r="I76" s="245" t="s">
        <v>61</v>
      </c>
      <c r="J76" s="246" t="s">
        <v>28</v>
      </c>
      <c r="K76" s="230" t="s">
        <v>14</v>
      </c>
      <c r="L76" s="231">
        <v>30</v>
      </c>
      <c r="M76" s="154">
        <v>35</v>
      </c>
      <c r="N76" s="155">
        <v>40</v>
      </c>
    </row>
    <row r="77" spans="1:15" ht="30" customHeight="1" thickBot="1" x14ac:dyDescent="0.45">
      <c r="A77" s="222"/>
      <c r="B77" s="223"/>
      <c r="C77" s="223"/>
      <c r="D77" s="224"/>
      <c r="E77" s="225"/>
      <c r="F77" s="226"/>
      <c r="G77" s="156"/>
      <c r="H77" s="86"/>
      <c r="I77" s="245"/>
      <c r="J77" s="246"/>
      <c r="K77" s="197" t="s">
        <v>194</v>
      </c>
      <c r="L77" s="247">
        <v>51.5</v>
      </c>
      <c r="M77" s="91">
        <v>52</v>
      </c>
      <c r="N77" s="92">
        <v>53</v>
      </c>
      <c r="O77" s="301"/>
    </row>
    <row r="78" spans="1:15" ht="30" customHeight="1" thickBot="1" x14ac:dyDescent="0.45">
      <c r="A78" s="222"/>
      <c r="B78" s="223"/>
      <c r="C78" s="223"/>
      <c r="D78" s="224"/>
      <c r="E78" s="225"/>
      <c r="F78" s="226"/>
      <c r="G78" s="149"/>
      <c r="H78" s="86"/>
      <c r="I78" s="245"/>
      <c r="J78" s="246"/>
      <c r="K78" s="227" t="s">
        <v>16</v>
      </c>
      <c r="L78" s="228">
        <f>SUM(L76:L77)</f>
        <v>81.5</v>
      </c>
      <c r="M78" s="97">
        <f>SUM(M76:M77)</f>
        <v>87</v>
      </c>
      <c r="N78" s="98">
        <f>SUM(N76:N77)</f>
        <v>93</v>
      </c>
    </row>
    <row r="79" spans="1:15" ht="30" customHeight="1" x14ac:dyDescent="0.4">
      <c r="A79" s="222"/>
      <c r="B79" s="223"/>
      <c r="C79" s="223"/>
      <c r="D79" s="224"/>
      <c r="E79" s="225"/>
      <c r="F79" s="226"/>
      <c r="G79" s="143" t="s">
        <v>105</v>
      </c>
      <c r="H79" s="86" t="s">
        <v>62</v>
      </c>
      <c r="I79" s="86" t="s">
        <v>279</v>
      </c>
      <c r="J79" s="246" t="s">
        <v>28</v>
      </c>
      <c r="K79" s="230" t="s">
        <v>14</v>
      </c>
      <c r="L79" s="231">
        <v>20</v>
      </c>
      <c r="M79" s="154">
        <v>30</v>
      </c>
      <c r="N79" s="155">
        <v>30</v>
      </c>
      <c r="O79" s="303"/>
    </row>
    <row r="80" spans="1:15" ht="30" customHeight="1" thickBot="1" x14ac:dyDescent="0.45">
      <c r="A80" s="222"/>
      <c r="B80" s="223"/>
      <c r="C80" s="223"/>
      <c r="D80" s="224"/>
      <c r="E80" s="225"/>
      <c r="F80" s="226"/>
      <c r="G80" s="156"/>
      <c r="H80" s="86"/>
      <c r="I80" s="86"/>
      <c r="J80" s="246"/>
      <c r="K80" s="233" t="s">
        <v>194</v>
      </c>
      <c r="L80" s="209">
        <v>10</v>
      </c>
      <c r="M80" s="160">
        <v>15</v>
      </c>
      <c r="N80" s="161">
        <v>20</v>
      </c>
    </row>
    <row r="81" spans="1:14" ht="30" customHeight="1" thickBot="1" x14ac:dyDescent="0.45">
      <c r="A81" s="222"/>
      <c r="B81" s="223"/>
      <c r="C81" s="223"/>
      <c r="D81" s="224"/>
      <c r="E81" s="225"/>
      <c r="F81" s="226"/>
      <c r="G81" s="149"/>
      <c r="H81" s="86"/>
      <c r="I81" s="86"/>
      <c r="J81" s="246"/>
      <c r="K81" s="227" t="s">
        <v>16</v>
      </c>
      <c r="L81" s="228">
        <f>SUM(L79:L80)</f>
        <v>30</v>
      </c>
      <c r="M81" s="97">
        <f t="shared" ref="M81:N81" si="17">SUM(M79:M80)</f>
        <v>45</v>
      </c>
      <c r="N81" s="98">
        <f t="shared" si="17"/>
        <v>50</v>
      </c>
    </row>
    <row r="82" spans="1:14" ht="30" customHeight="1" thickBot="1" x14ac:dyDescent="0.45">
      <c r="A82" s="222"/>
      <c r="B82" s="223"/>
      <c r="C82" s="223"/>
      <c r="D82" s="224"/>
      <c r="E82" s="225"/>
      <c r="F82" s="226"/>
      <c r="G82" s="143" t="s">
        <v>105</v>
      </c>
      <c r="H82" s="86" t="s">
        <v>63</v>
      </c>
      <c r="I82" s="86" t="s">
        <v>64</v>
      </c>
      <c r="J82" s="246" t="s">
        <v>28</v>
      </c>
      <c r="K82" s="234" t="s">
        <v>14</v>
      </c>
      <c r="L82" s="248">
        <v>13</v>
      </c>
      <c r="M82" s="168">
        <v>14</v>
      </c>
      <c r="N82" s="169">
        <v>15</v>
      </c>
    </row>
    <row r="83" spans="1:14" ht="30" customHeight="1" thickBot="1" x14ac:dyDescent="0.45">
      <c r="A83" s="222"/>
      <c r="B83" s="223"/>
      <c r="C83" s="223"/>
      <c r="D83" s="224"/>
      <c r="E83" s="225"/>
      <c r="F83" s="226"/>
      <c r="G83" s="149"/>
      <c r="H83" s="86"/>
      <c r="I83" s="86"/>
      <c r="J83" s="246"/>
      <c r="K83" s="227" t="s">
        <v>16</v>
      </c>
      <c r="L83" s="228">
        <f>SUM(L82)</f>
        <v>13</v>
      </c>
      <c r="M83" s="97">
        <f t="shared" ref="M83:N83" si="18">SUM(M82)</f>
        <v>14</v>
      </c>
      <c r="N83" s="98">
        <f t="shared" si="18"/>
        <v>15</v>
      </c>
    </row>
    <row r="84" spans="1:14" ht="30" customHeight="1" thickBot="1" x14ac:dyDescent="0.45">
      <c r="A84" s="222"/>
      <c r="B84" s="223"/>
      <c r="C84" s="223"/>
      <c r="D84" s="224"/>
      <c r="E84" s="225"/>
      <c r="F84" s="226"/>
      <c r="G84" s="143" t="s">
        <v>105</v>
      </c>
      <c r="H84" s="86" t="s">
        <v>65</v>
      </c>
      <c r="I84" s="86" t="s">
        <v>280</v>
      </c>
      <c r="J84" s="95" t="s">
        <v>33</v>
      </c>
      <c r="K84" s="234" t="s">
        <v>194</v>
      </c>
      <c r="L84" s="221">
        <v>4.5999999999999996</v>
      </c>
      <c r="M84" s="168">
        <v>4.7</v>
      </c>
      <c r="N84" s="169">
        <v>4.7</v>
      </c>
    </row>
    <row r="85" spans="1:14" ht="30" customHeight="1" thickBot="1" x14ac:dyDescent="0.45">
      <c r="A85" s="222"/>
      <c r="B85" s="223"/>
      <c r="C85" s="223"/>
      <c r="D85" s="224"/>
      <c r="E85" s="225"/>
      <c r="F85" s="226"/>
      <c r="G85" s="149"/>
      <c r="H85" s="86"/>
      <c r="I85" s="86"/>
      <c r="J85" s="249"/>
      <c r="K85" s="227" t="s">
        <v>16</v>
      </c>
      <c r="L85" s="228">
        <f>SUM(L84)</f>
        <v>4.5999999999999996</v>
      </c>
      <c r="M85" s="97">
        <f t="shared" ref="M85:N85" si="19">SUM(M84)</f>
        <v>4.7</v>
      </c>
      <c r="N85" s="98">
        <f t="shared" si="19"/>
        <v>4.7</v>
      </c>
    </row>
    <row r="86" spans="1:14" ht="30" customHeight="1" x14ac:dyDescent="0.4">
      <c r="A86" s="222"/>
      <c r="B86" s="223"/>
      <c r="C86" s="223"/>
      <c r="D86" s="224"/>
      <c r="E86" s="225"/>
      <c r="F86" s="226"/>
      <c r="G86" s="87" t="s">
        <v>105</v>
      </c>
      <c r="H86" s="250" t="s">
        <v>66</v>
      </c>
      <c r="I86" s="95" t="s">
        <v>67</v>
      </c>
      <c r="J86" s="251" t="s">
        <v>28</v>
      </c>
      <c r="K86" s="252" t="s">
        <v>194</v>
      </c>
      <c r="L86" s="253">
        <v>0</v>
      </c>
      <c r="M86" s="100">
        <v>0</v>
      </c>
      <c r="N86" s="101">
        <v>0</v>
      </c>
    </row>
    <row r="87" spans="1:14" ht="30" customHeight="1" thickBot="1" x14ac:dyDescent="0.45">
      <c r="A87" s="222"/>
      <c r="B87" s="223"/>
      <c r="C87" s="223"/>
      <c r="D87" s="224"/>
      <c r="E87" s="225"/>
      <c r="F87" s="226"/>
      <c r="G87" s="87"/>
      <c r="H87" s="250"/>
      <c r="I87" s="95"/>
      <c r="J87" s="254"/>
      <c r="K87" s="255" t="s">
        <v>14</v>
      </c>
      <c r="L87" s="256">
        <v>0</v>
      </c>
      <c r="M87" s="105">
        <v>0</v>
      </c>
      <c r="N87" s="106">
        <v>5</v>
      </c>
    </row>
    <row r="88" spans="1:14" ht="30" customHeight="1" thickBot="1" x14ac:dyDescent="0.45">
      <c r="A88" s="222"/>
      <c r="B88" s="223"/>
      <c r="C88" s="223"/>
      <c r="D88" s="224"/>
      <c r="E88" s="225"/>
      <c r="F88" s="226"/>
      <c r="G88" s="87"/>
      <c r="H88" s="257"/>
      <c r="I88" s="95"/>
      <c r="J88" s="258"/>
      <c r="K88" s="259" t="s">
        <v>16</v>
      </c>
      <c r="L88" s="260">
        <f>SUM(L86:L87)</f>
        <v>0</v>
      </c>
      <c r="M88" s="199">
        <f t="shared" ref="M88:N88" si="20">SUM(M86:M87)</f>
        <v>0</v>
      </c>
      <c r="N88" s="200">
        <f t="shared" si="20"/>
        <v>5</v>
      </c>
    </row>
    <row r="89" spans="1:14" ht="30" customHeight="1" thickBot="1" x14ac:dyDescent="0.45">
      <c r="A89" s="222"/>
      <c r="B89" s="223"/>
      <c r="C89" s="223"/>
      <c r="D89" s="224"/>
      <c r="E89" s="225"/>
      <c r="F89" s="226"/>
      <c r="G89" s="87" t="s">
        <v>105</v>
      </c>
      <c r="H89" s="210" t="s">
        <v>242</v>
      </c>
      <c r="I89" s="110" t="s">
        <v>245</v>
      </c>
      <c r="J89" s="261" t="s">
        <v>28</v>
      </c>
      <c r="K89" s="262" t="s">
        <v>14</v>
      </c>
      <c r="L89" s="263">
        <v>0</v>
      </c>
      <c r="M89" s="264">
        <v>0</v>
      </c>
      <c r="N89" s="265">
        <v>0</v>
      </c>
    </row>
    <row r="90" spans="1:14" ht="30" customHeight="1" thickBot="1" x14ac:dyDescent="0.45">
      <c r="A90" s="222"/>
      <c r="B90" s="223"/>
      <c r="C90" s="223"/>
      <c r="D90" s="224"/>
      <c r="E90" s="225"/>
      <c r="F90" s="226"/>
      <c r="G90" s="87"/>
      <c r="H90" s="266"/>
      <c r="I90" s="267"/>
      <c r="J90" s="268"/>
      <c r="K90" s="269" t="s">
        <v>243</v>
      </c>
      <c r="L90" s="270">
        <v>19.7</v>
      </c>
      <c r="M90" s="271">
        <v>21</v>
      </c>
      <c r="N90" s="265">
        <v>22</v>
      </c>
    </row>
    <row r="91" spans="1:14" ht="30" customHeight="1" x14ac:dyDescent="0.4">
      <c r="A91" s="222"/>
      <c r="B91" s="223"/>
      <c r="C91" s="223"/>
      <c r="D91" s="224"/>
      <c r="E91" s="225"/>
      <c r="F91" s="226"/>
      <c r="G91" s="143"/>
      <c r="H91" s="266"/>
      <c r="I91" s="267"/>
      <c r="J91" s="268"/>
      <c r="K91" s="272" t="s">
        <v>16</v>
      </c>
      <c r="L91" s="273">
        <f>SUM(L89:L90)</f>
        <v>19.7</v>
      </c>
      <c r="M91" s="274">
        <f>SUM(M89:M90)</f>
        <v>21</v>
      </c>
      <c r="N91" s="275">
        <f>AVERAGE(N89:N90)</f>
        <v>11</v>
      </c>
    </row>
    <row r="92" spans="1:14" ht="30" customHeight="1" thickBot="1" x14ac:dyDescent="0.45">
      <c r="A92" s="222"/>
      <c r="B92" s="223"/>
      <c r="C92" s="223"/>
      <c r="D92" s="224"/>
      <c r="E92" s="225"/>
      <c r="F92" s="276"/>
      <c r="G92" s="277" t="s">
        <v>22</v>
      </c>
      <c r="H92" s="278"/>
      <c r="I92" s="278"/>
      <c r="J92" s="278"/>
      <c r="K92" s="279"/>
      <c r="L92" s="280">
        <f>L54+L56+L60+L62+L64+L66+L68+L70+L75+L78+L81+L83+L85+L88</f>
        <v>2454.6</v>
      </c>
      <c r="M92" s="281">
        <f>M54+M56+M60+M62+M64+M66+M68+M70+M75+M78+M81+M83+M85+M88</f>
        <v>2787</v>
      </c>
      <c r="N92" s="282">
        <f>N54+N56+N60+N62+N64+N66+N68+N70+N75+N78+N81+N83+N85+N88</f>
        <v>2873.2</v>
      </c>
    </row>
    <row r="93" spans="1:14" ht="30" customHeight="1" thickBot="1" x14ac:dyDescent="0.45">
      <c r="A93" s="283" t="s">
        <v>23</v>
      </c>
      <c r="B93" s="284"/>
      <c r="C93" s="284"/>
      <c r="D93" s="284"/>
      <c r="E93" s="284"/>
      <c r="F93" s="284"/>
      <c r="G93" s="284"/>
      <c r="H93" s="284"/>
      <c r="I93" s="284"/>
      <c r="J93" s="284"/>
      <c r="K93" s="285"/>
      <c r="L93" s="286">
        <f>L92+L52+L47</f>
        <v>2554.6</v>
      </c>
      <c r="M93" s="287">
        <f>M92+M52+M47</f>
        <v>2837</v>
      </c>
      <c r="N93" s="288">
        <f>N92+N52+N47</f>
        <v>2973.2</v>
      </c>
    </row>
    <row r="94" spans="1:14" ht="30" customHeight="1" thickBot="1" x14ac:dyDescent="0.45">
      <c r="A94" s="289" t="s">
        <v>24</v>
      </c>
      <c r="B94" s="290"/>
      <c r="C94" s="290"/>
      <c r="D94" s="290"/>
      <c r="E94" s="290"/>
      <c r="F94" s="290"/>
      <c r="G94" s="290"/>
      <c r="H94" s="290"/>
      <c r="I94" s="290"/>
      <c r="J94" s="290"/>
      <c r="K94" s="291"/>
      <c r="L94" s="292">
        <f>L93</f>
        <v>2554.6</v>
      </c>
      <c r="M94" s="293">
        <f t="shared" ref="M94:N94" si="21">M93</f>
        <v>2837</v>
      </c>
      <c r="N94" s="294">
        <f t="shared" si="21"/>
        <v>2973.2</v>
      </c>
    </row>
    <row r="95" spans="1:14" ht="30" customHeight="1" thickBot="1" x14ac:dyDescent="0.45">
      <c r="A95" s="295" t="s">
        <v>68</v>
      </c>
      <c r="B95" s="296"/>
      <c r="C95" s="296"/>
      <c r="D95" s="296"/>
      <c r="E95" s="296"/>
      <c r="F95" s="296"/>
      <c r="G95" s="296"/>
      <c r="H95" s="296"/>
      <c r="I95" s="296"/>
      <c r="J95" s="296"/>
      <c r="K95" s="297"/>
      <c r="L95" s="298">
        <f>L94+L39+L25</f>
        <v>2903.7</v>
      </c>
      <c r="M95" s="299">
        <f>M94+M39+M25</f>
        <v>4214.7</v>
      </c>
      <c r="N95" s="300">
        <f>N94+N39+N25</f>
        <v>4084.8999999999996</v>
      </c>
    </row>
    <row r="96" spans="1:14" ht="30" customHeight="1" thickBot="1" x14ac:dyDescent="0.45">
      <c r="A96" s="304"/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</row>
    <row r="97" spans="4:17" ht="30" customHeight="1" thickBot="1" x14ac:dyDescent="0.45">
      <c r="D97" s="305" t="s">
        <v>69</v>
      </c>
      <c r="E97" s="306"/>
      <c r="F97" s="306"/>
      <c r="G97" s="306"/>
      <c r="H97" s="306"/>
      <c r="I97" s="306"/>
      <c r="J97" s="306"/>
      <c r="K97" s="307"/>
      <c r="L97" s="308" t="s">
        <v>84</v>
      </c>
      <c r="M97" s="308" t="s">
        <v>85</v>
      </c>
      <c r="N97" s="309" t="s">
        <v>244</v>
      </c>
    </row>
    <row r="98" spans="4:17" ht="30" customHeight="1" thickBot="1" x14ac:dyDescent="0.45">
      <c r="D98" s="310" t="s">
        <v>86</v>
      </c>
      <c r="E98" s="311"/>
      <c r="F98" s="311"/>
      <c r="G98" s="311"/>
      <c r="H98" s="311"/>
      <c r="I98" s="311"/>
      <c r="J98" s="311"/>
      <c r="K98" s="312"/>
      <c r="L98" s="313"/>
      <c r="M98" s="313"/>
      <c r="N98" s="313"/>
    </row>
    <row r="99" spans="4:17" ht="30" customHeight="1" thickBot="1" x14ac:dyDescent="0.45">
      <c r="D99" s="314" t="s">
        <v>70</v>
      </c>
      <c r="E99" s="315"/>
      <c r="F99" s="315"/>
      <c r="G99" s="315"/>
      <c r="H99" s="315"/>
      <c r="I99" s="315"/>
      <c r="J99" s="315"/>
      <c r="K99" s="316"/>
      <c r="L99" s="317">
        <f>L100+L108+L109</f>
        <v>1576.1</v>
      </c>
      <c r="M99" s="317">
        <f>M100+M108+M109</f>
        <v>2872.7</v>
      </c>
      <c r="N99" s="317">
        <f t="shared" ref="N99" si="22">N100+N108+N109</f>
        <v>2740.9</v>
      </c>
    </row>
    <row r="100" spans="4:17" ht="30" customHeight="1" thickBot="1" x14ac:dyDescent="0.45">
      <c r="D100" s="318" t="s">
        <v>87</v>
      </c>
      <c r="E100" s="319"/>
      <c r="F100" s="319"/>
      <c r="G100" s="319"/>
      <c r="H100" s="319"/>
      <c r="I100" s="319"/>
      <c r="J100" s="319"/>
      <c r="K100" s="320"/>
      <c r="L100" s="321">
        <f>SUM(L101:L107)</f>
        <v>1376.1</v>
      </c>
      <c r="M100" s="321">
        <f t="shared" ref="M100:N100" si="23">SUM(M101:M107)</f>
        <v>2872.7</v>
      </c>
      <c r="N100" s="321">
        <f t="shared" si="23"/>
        <v>2740.9</v>
      </c>
    </row>
    <row r="101" spans="4:17" ht="40.799999999999997" customHeight="1" x14ac:dyDescent="0.4">
      <c r="D101" s="322" t="s">
        <v>88</v>
      </c>
      <c r="E101" s="323"/>
      <c r="F101" s="323"/>
      <c r="G101" s="323"/>
      <c r="H101" s="323"/>
      <c r="I101" s="323"/>
      <c r="J101" s="323"/>
      <c r="K101" s="324"/>
      <c r="L101" s="325">
        <f>SUMIF(K10:K88, "SBB", L10:L88)</f>
        <v>998</v>
      </c>
      <c r="M101" s="325">
        <f>SUMIF(K10:K88, "SBB", M10:M88)</f>
        <v>2474.6</v>
      </c>
      <c r="N101" s="325">
        <f>SUMIF(K10:K88, "SBB", N10:N88)</f>
        <v>2332.8000000000002</v>
      </c>
      <c r="O101" s="326" t="s">
        <v>196</v>
      </c>
      <c r="P101" s="326" t="s">
        <v>197</v>
      </c>
      <c r="Q101" s="327"/>
    </row>
    <row r="102" spans="4:17" ht="30" customHeight="1" x14ac:dyDescent="0.4">
      <c r="D102" s="328" t="s">
        <v>89</v>
      </c>
      <c r="E102" s="329"/>
      <c r="F102" s="329"/>
      <c r="G102" s="329"/>
      <c r="H102" s="329"/>
      <c r="I102" s="329"/>
      <c r="J102" s="329"/>
      <c r="K102" s="330"/>
      <c r="L102" s="325">
        <f>SUMIF(K10:K88, "AAP", L10:L88)</f>
        <v>0</v>
      </c>
      <c r="M102" s="325">
        <f>SUMIF(K10:K88, "AAP", M10:M88)</f>
        <v>0</v>
      </c>
      <c r="N102" s="325">
        <f>SUMIF(K10:K88, "AAP", N10:N88)</f>
        <v>0</v>
      </c>
      <c r="O102" s="326">
        <v>940.3</v>
      </c>
      <c r="P102" s="331">
        <f>SUM(L101-O102)</f>
        <v>57.700000000000045</v>
      </c>
    </row>
    <row r="103" spans="4:17" ht="30" customHeight="1" x14ac:dyDescent="0.4">
      <c r="D103" s="328" t="s">
        <v>90</v>
      </c>
      <c r="E103" s="329"/>
      <c r="F103" s="329"/>
      <c r="G103" s="329"/>
      <c r="H103" s="329"/>
      <c r="I103" s="329"/>
      <c r="J103" s="329"/>
      <c r="K103" s="330"/>
      <c r="L103" s="325">
        <f>SUMIF(K10:K88, "VSP", L10:L88)</f>
        <v>0</v>
      </c>
      <c r="M103" s="325">
        <f>SUMIF(K10:K88, "VSP", M10:M88)</f>
        <v>0</v>
      </c>
      <c r="N103" s="325">
        <f>SUMIF(K10:K88, "VSP", N10:N88)</f>
        <v>0</v>
      </c>
    </row>
    <row r="104" spans="4:17" ht="30" customHeight="1" x14ac:dyDescent="0.4">
      <c r="D104" s="328" t="s">
        <v>91</v>
      </c>
      <c r="E104" s="329"/>
      <c r="F104" s="329"/>
      <c r="G104" s="329"/>
      <c r="H104" s="329"/>
      <c r="I104" s="329"/>
      <c r="J104" s="329"/>
      <c r="K104" s="330"/>
      <c r="L104" s="325">
        <f>SUMIF(K10:K88, "VB", L10:L88)-L53-L55</f>
        <v>269.39999999999986</v>
      </c>
      <c r="M104" s="325">
        <f>SUMIF(K10:K88, "VB", M10:M88)-M53-M55</f>
        <v>289.40000000000009</v>
      </c>
      <c r="N104" s="325">
        <f>SUMIF(K10:K88, "VB", N10:N88)-N53-N55</f>
        <v>299.40000000000009</v>
      </c>
    </row>
    <row r="105" spans="4:17" ht="30" customHeight="1" x14ac:dyDescent="0.4">
      <c r="D105" s="328" t="s">
        <v>92</v>
      </c>
      <c r="E105" s="329"/>
      <c r="F105" s="329"/>
      <c r="G105" s="329"/>
      <c r="H105" s="329"/>
      <c r="I105" s="329"/>
      <c r="J105" s="329"/>
      <c r="K105" s="330"/>
      <c r="L105" s="325">
        <f>SUMIF(K10:K88, "KPP", L10:L88)</f>
        <v>0</v>
      </c>
      <c r="M105" s="325">
        <f>SUMIF(K10:K88, "KPP", M10:M88)</f>
        <v>0</v>
      </c>
      <c r="N105" s="325">
        <f>SUMIF(K10:K88, "KPP", N10:N88)</f>
        <v>0</v>
      </c>
    </row>
    <row r="106" spans="4:17" ht="30" customHeight="1" x14ac:dyDescent="0.4">
      <c r="D106" s="328" t="s">
        <v>93</v>
      </c>
      <c r="E106" s="329"/>
      <c r="F106" s="329"/>
      <c r="G106" s="329"/>
      <c r="H106" s="329"/>
      <c r="I106" s="329"/>
      <c r="J106" s="329"/>
      <c r="K106" s="330"/>
      <c r="L106" s="325">
        <f>SUMIF(K15:K96, "SPP", L15:L96)</f>
        <v>2.5</v>
      </c>
      <c r="M106" s="325">
        <f>SUMIF(K10:K88, "SPP", M10:M88)</f>
        <v>2.5</v>
      </c>
      <c r="N106" s="325">
        <f>SUMIF(K10:K88, "SPP", N10:N88)</f>
        <v>2.5</v>
      </c>
    </row>
    <row r="107" spans="4:17" ht="30" customHeight="1" x14ac:dyDescent="0.4">
      <c r="D107" s="328" t="s">
        <v>94</v>
      </c>
      <c r="E107" s="329"/>
      <c r="F107" s="329"/>
      <c r="G107" s="329"/>
      <c r="H107" s="329"/>
      <c r="I107" s="329"/>
      <c r="J107" s="329"/>
      <c r="K107" s="330"/>
      <c r="L107" s="325">
        <f>SUMIF(K16:K97, "ESF", L16:L97)</f>
        <v>106.2</v>
      </c>
      <c r="M107" s="325">
        <f>SUMIF(K10:K88, "ESF", M10:M88)</f>
        <v>106.2</v>
      </c>
      <c r="N107" s="325">
        <f>SUMIF(K10:K88, "ESF", N10:N88)</f>
        <v>106.2</v>
      </c>
    </row>
    <row r="108" spans="4:17" ht="30" customHeight="1" x14ac:dyDescent="0.4">
      <c r="D108" s="332" t="s">
        <v>95</v>
      </c>
      <c r="E108" s="333"/>
      <c r="F108" s="333"/>
      <c r="G108" s="333"/>
      <c r="H108" s="333"/>
      <c r="I108" s="333"/>
      <c r="J108" s="333"/>
      <c r="K108" s="334"/>
      <c r="L108" s="335">
        <f>SUMIF(K10:K88, "SL", L10:L88)</f>
        <v>0</v>
      </c>
      <c r="M108" s="335">
        <f>SUMIF(K10:K88, "SL", M10:M88)</f>
        <v>0</v>
      </c>
      <c r="N108" s="335">
        <f>SUMIF(K10:K88, "SL", N10:N88)</f>
        <v>0</v>
      </c>
    </row>
    <row r="109" spans="4:17" ht="30" customHeight="1" thickBot="1" x14ac:dyDescent="0.45">
      <c r="D109" s="336" t="s">
        <v>96</v>
      </c>
      <c r="E109" s="337"/>
      <c r="F109" s="337"/>
      <c r="G109" s="337"/>
      <c r="H109" s="337"/>
      <c r="I109" s="337"/>
      <c r="J109" s="337"/>
      <c r="K109" s="338"/>
      <c r="L109" s="335">
        <f>SUMIF(K10:K88, "SVA", L10:L88)</f>
        <v>200</v>
      </c>
      <c r="M109" s="335">
        <f>SUMIF(K10:K88, "SVA", M10:M88)</f>
        <v>0</v>
      </c>
      <c r="N109" s="335">
        <f>SUMIF(K10:K88, "SVA", N10:N88)</f>
        <v>0</v>
      </c>
    </row>
    <row r="110" spans="4:17" ht="30" customHeight="1" thickBot="1" x14ac:dyDescent="0.45">
      <c r="D110" s="314" t="s">
        <v>71</v>
      </c>
      <c r="E110" s="315"/>
      <c r="F110" s="315"/>
      <c r="G110" s="315"/>
      <c r="H110" s="315"/>
      <c r="I110" s="315"/>
      <c r="J110" s="315"/>
      <c r="K110" s="316"/>
      <c r="L110" s="317">
        <f>SUM(L111:L112)</f>
        <v>1327.6000000000001</v>
      </c>
      <c r="M110" s="317">
        <f>SUM(M111:M112)</f>
        <v>1342</v>
      </c>
      <c r="N110" s="317">
        <f>SUM(N111:N112)</f>
        <v>1344</v>
      </c>
    </row>
    <row r="111" spans="4:17" ht="30" customHeight="1" thickBot="1" x14ac:dyDescent="0.45">
      <c r="D111" s="339" t="s">
        <v>97</v>
      </c>
      <c r="E111" s="340"/>
      <c r="F111" s="340"/>
      <c r="G111" s="340"/>
      <c r="H111" s="340"/>
      <c r="I111" s="340"/>
      <c r="J111" s="340"/>
      <c r="K111" s="341"/>
      <c r="L111" s="342">
        <f>SUMIF(K10:K88, "KTF", L10:L88)</f>
        <v>0</v>
      </c>
      <c r="M111" s="342">
        <f>SUMIF(K10:K88, "KTF", M10:M88)</f>
        <v>0</v>
      </c>
      <c r="N111" s="342">
        <f>SUMIF(K10:K88, "KTF", N10:N88)</f>
        <v>0</v>
      </c>
    </row>
    <row r="112" spans="4:17" ht="30" customHeight="1" thickBot="1" x14ac:dyDescent="0.45">
      <c r="D112" s="339" t="s">
        <v>91</v>
      </c>
      <c r="E112" s="343"/>
      <c r="F112" s="343"/>
      <c r="G112" s="343"/>
      <c r="H112" s="343"/>
      <c r="I112" s="343"/>
      <c r="J112" s="343"/>
      <c r="K112" s="343"/>
      <c r="L112" s="344">
        <f>SUM(L53+L55)</f>
        <v>1327.6000000000001</v>
      </c>
      <c r="M112" s="344">
        <f>SUM(M53+M55)</f>
        <v>1342</v>
      </c>
      <c r="N112" s="344">
        <f>SUM(N53+N55)</f>
        <v>1344</v>
      </c>
    </row>
    <row r="113" spans="4:14" ht="30" customHeight="1" thickBot="1" x14ac:dyDescent="0.45">
      <c r="D113" s="314" t="s">
        <v>98</v>
      </c>
      <c r="E113" s="315"/>
      <c r="F113" s="315"/>
      <c r="G113" s="315"/>
      <c r="H113" s="315"/>
      <c r="I113" s="315"/>
      <c r="J113" s="315"/>
      <c r="K113" s="316"/>
      <c r="L113" s="345">
        <f>L110+L99</f>
        <v>2903.7</v>
      </c>
      <c r="M113" s="345">
        <f t="shared" ref="M113:N113" si="24">M110+M99</f>
        <v>4214.7</v>
      </c>
      <c r="N113" s="345">
        <f t="shared" si="24"/>
        <v>4084.9</v>
      </c>
    </row>
    <row r="114" spans="4:14" ht="30" customHeight="1" x14ac:dyDescent="0.4">
      <c r="D114" s="322" t="s">
        <v>99</v>
      </c>
      <c r="E114" s="323"/>
      <c r="F114" s="323"/>
      <c r="G114" s="323"/>
      <c r="H114" s="323"/>
      <c r="I114" s="323"/>
      <c r="J114" s="323"/>
      <c r="K114" s="346"/>
      <c r="L114" s="347">
        <f>SUMIF(K10:K92, "RPP", L10:L92)</f>
        <v>0</v>
      </c>
      <c r="M114" s="347">
        <f>SUMIF(L10:L92, "RPP", M10:M92)</f>
        <v>0</v>
      </c>
      <c r="N114" s="347">
        <f>SUMIF(M10:M92, "RPP", N10:N92)</f>
        <v>0</v>
      </c>
    </row>
    <row r="115" spans="4:14" ht="30" customHeight="1" thickBot="1" x14ac:dyDescent="0.45">
      <c r="D115" s="348" t="s">
        <v>100</v>
      </c>
      <c r="E115" s="349"/>
      <c r="F115" s="349"/>
      <c r="G115" s="349"/>
      <c r="H115" s="349"/>
      <c r="I115" s="349"/>
      <c r="J115" s="349"/>
      <c r="K115" s="350"/>
      <c r="L115" s="351">
        <f>L113-2173.5</f>
        <v>730.19999999999982</v>
      </c>
      <c r="M115" s="352">
        <f>M113-L113</f>
        <v>1311</v>
      </c>
      <c r="N115" s="352">
        <f>N113-M113</f>
        <v>-129.79999999999973</v>
      </c>
    </row>
    <row r="116" spans="4:14" ht="30" customHeight="1" thickBot="1" x14ac:dyDescent="0.45">
      <c r="D116" s="353" t="s">
        <v>72</v>
      </c>
      <c r="E116" s="354"/>
      <c r="F116" s="354"/>
      <c r="G116" s="354"/>
      <c r="H116" s="354"/>
      <c r="I116" s="354"/>
      <c r="J116" s="354"/>
      <c r="K116" s="355"/>
      <c r="L116" s="356">
        <f>L113</f>
        <v>2903.7</v>
      </c>
      <c r="M116" s="356">
        <f t="shared" ref="M116:N116" si="25">M113</f>
        <v>4214.7</v>
      </c>
      <c r="N116" s="356">
        <f t="shared" si="25"/>
        <v>4084.9</v>
      </c>
    </row>
    <row r="118" spans="4:14" ht="30" customHeight="1" x14ac:dyDescent="0.4">
      <c r="L118" s="357"/>
    </row>
    <row r="119" spans="4:14" ht="30" customHeight="1" x14ac:dyDescent="0.4">
      <c r="L119" s="357"/>
    </row>
  </sheetData>
  <mergeCells count="180">
    <mergeCell ref="D115:K115"/>
    <mergeCell ref="D116:K116"/>
    <mergeCell ref="G11:G14"/>
    <mergeCell ref="G15:G18"/>
    <mergeCell ref="G19:G23"/>
    <mergeCell ref="G28:G29"/>
    <mergeCell ref="H28:H29"/>
    <mergeCell ref="G30:G34"/>
    <mergeCell ref="G35:G37"/>
    <mergeCell ref="E11:E23"/>
    <mergeCell ref="D11:D23"/>
    <mergeCell ref="E28:E37"/>
    <mergeCell ref="D28:D37"/>
    <mergeCell ref="G43:G47"/>
    <mergeCell ref="G48:G52"/>
    <mergeCell ref="G53:G54"/>
    <mergeCell ref="G55:G56"/>
    <mergeCell ref="G57:G60"/>
    <mergeCell ref="G61:G62"/>
    <mergeCell ref="G63:G64"/>
    <mergeCell ref="G65:G66"/>
    <mergeCell ref="D97:J97"/>
    <mergeCell ref="D98:K98"/>
    <mergeCell ref="F53:F92"/>
    <mergeCell ref="D103:K103"/>
    <mergeCell ref="D104:K104"/>
    <mergeCell ref="D105:K105"/>
    <mergeCell ref="D106:K106"/>
    <mergeCell ref="D107:K107"/>
    <mergeCell ref="D114:K114"/>
    <mergeCell ref="D108:K108"/>
    <mergeCell ref="D109:K109"/>
    <mergeCell ref="D110:K110"/>
    <mergeCell ref="D111:K111"/>
    <mergeCell ref="D113:K113"/>
    <mergeCell ref="D112:K112"/>
    <mergeCell ref="D100:K100"/>
    <mergeCell ref="D101:K101"/>
    <mergeCell ref="D102:K102"/>
    <mergeCell ref="J86:J88"/>
    <mergeCell ref="H86:H88"/>
    <mergeCell ref="H76:H78"/>
    <mergeCell ref="H89:H91"/>
    <mergeCell ref="I89:I91"/>
    <mergeCell ref="J89:J91"/>
    <mergeCell ref="A95:K95"/>
    <mergeCell ref="A94:K94"/>
    <mergeCell ref="A93:K93"/>
    <mergeCell ref="C53:C92"/>
    <mergeCell ref="B53:B92"/>
    <mergeCell ref="A53:A92"/>
    <mergeCell ref="G76:G78"/>
    <mergeCell ref="G79:G81"/>
    <mergeCell ref="G82:G83"/>
    <mergeCell ref="G84:G85"/>
    <mergeCell ref="G92:K92"/>
    <mergeCell ref="I86:I88"/>
    <mergeCell ref="G67:G68"/>
    <mergeCell ref="G69:G70"/>
    <mergeCell ref="G71:G75"/>
    <mergeCell ref="J84:J85"/>
    <mergeCell ref="J69:J70"/>
    <mergeCell ref="J67:J68"/>
    <mergeCell ref="H61:H62"/>
    <mergeCell ref="H67:H68"/>
    <mergeCell ref="J53:J54"/>
    <mergeCell ref="J55:J56"/>
    <mergeCell ref="H84:H85"/>
    <mergeCell ref="I84:I85"/>
    <mergeCell ref="I57:I60"/>
    <mergeCell ref="J57:J60"/>
    <mergeCell ref="H71:H75"/>
    <mergeCell ref="I71:I75"/>
    <mergeCell ref="H79:H81"/>
    <mergeCell ref="I79:I81"/>
    <mergeCell ref="H69:H70"/>
    <mergeCell ref="I69:I70"/>
    <mergeCell ref="H82:H83"/>
    <mergeCell ref="I67:I68"/>
    <mergeCell ref="D99:K99"/>
    <mergeCell ref="A2:L2"/>
    <mergeCell ref="A5:A7"/>
    <mergeCell ref="C5:C7"/>
    <mergeCell ref="D5:D7"/>
    <mergeCell ref="E5:E7"/>
    <mergeCell ref="J79:J81"/>
    <mergeCell ref="B5:B7"/>
    <mergeCell ref="J82:J83"/>
    <mergeCell ref="J71:J75"/>
    <mergeCell ref="I82:I83"/>
    <mergeCell ref="F38:K38"/>
    <mergeCell ref="I15:I18"/>
    <mergeCell ref="F26:N26"/>
    <mergeCell ref="I61:I62"/>
    <mergeCell ref="J61:J62"/>
    <mergeCell ref="D53:D92"/>
    <mergeCell ref="E53:E92"/>
    <mergeCell ref="L5:L7"/>
    <mergeCell ref="C43:C47"/>
    <mergeCell ref="C11:C23"/>
    <mergeCell ref="B11:B23"/>
    <mergeCell ref="A11:A23"/>
    <mergeCell ref="C28:C37"/>
    <mergeCell ref="M5:M7"/>
    <mergeCell ref="I76:I78"/>
    <mergeCell ref="J76:J78"/>
    <mergeCell ref="J65:J66"/>
    <mergeCell ref="J30:J34"/>
    <mergeCell ref="F39:K39"/>
    <mergeCell ref="F27:N27"/>
    <mergeCell ref="F43:F47"/>
    <mergeCell ref="H47:K47"/>
    <mergeCell ref="N5:N7"/>
    <mergeCell ref="F11:F23"/>
    <mergeCell ref="J15:J18"/>
    <mergeCell ref="H15:H18"/>
    <mergeCell ref="H43:H46"/>
    <mergeCell ref="F9:N9"/>
    <mergeCell ref="J5:J7"/>
    <mergeCell ref="K5:K7"/>
    <mergeCell ref="F10:N10"/>
    <mergeCell ref="H11:H14"/>
    <mergeCell ref="I28:I29"/>
    <mergeCell ref="J28:J29"/>
    <mergeCell ref="F24:K24"/>
    <mergeCell ref="F5:F7"/>
    <mergeCell ref="H5:H7"/>
    <mergeCell ref="I5:I7"/>
    <mergeCell ref="F25:K25"/>
    <mergeCell ref="I11:I14"/>
    <mergeCell ref="H35:H36"/>
    <mergeCell ref="H19:H22"/>
    <mergeCell ref="I19:I22"/>
    <mergeCell ref="J19:J22"/>
    <mergeCell ref="G5:G7"/>
    <mergeCell ref="H23:K23"/>
    <mergeCell ref="F41:N41"/>
    <mergeCell ref="I43:I46"/>
    <mergeCell ref="J43:J46"/>
    <mergeCell ref="A43:A47"/>
    <mergeCell ref="B43:B47"/>
    <mergeCell ref="B28:B37"/>
    <mergeCell ref="F40:N40"/>
    <mergeCell ref="H30:H34"/>
    <mergeCell ref="I30:I34"/>
    <mergeCell ref="D43:D47"/>
    <mergeCell ref="E43:E47"/>
    <mergeCell ref="C48:C52"/>
    <mergeCell ref="D48:D52"/>
    <mergeCell ref="E48:E52"/>
    <mergeCell ref="F48:F52"/>
    <mergeCell ref="H48:H51"/>
    <mergeCell ref="H52:K52"/>
    <mergeCell ref="I48:I51"/>
    <mergeCell ref="J48:J51"/>
    <mergeCell ref="F42:N42"/>
    <mergeCell ref="G86:G88"/>
    <mergeCell ref="G89:G91"/>
    <mergeCell ref="L1:N1"/>
    <mergeCell ref="H65:H66"/>
    <mergeCell ref="I65:I66"/>
    <mergeCell ref="H57:H60"/>
    <mergeCell ref="H63:H64"/>
    <mergeCell ref="I63:I64"/>
    <mergeCell ref="J63:J64"/>
    <mergeCell ref="H55:H56"/>
    <mergeCell ref="I55:I56"/>
    <mergeCell ref="H53:H54"/>
    <mergeCell ref="I53:I54"/>
    <mergeCell ref="J11:J14"/>
    <mergeCell ref="F8:N8"/>
    <mergeCell ref="J35:J36"/>
    <mergeCell ref="H37:K37"/>
    <mergeCell ref="F28:F37"/>
    <mergeCell ref="A4:L4"/>
    <mergeCell ref="A3:L3"/>
    <mergeCell ref="A28:A37"/>
    <mergeCell ref="I35:I36"/>
    <mergeCell ref="A48:A52"/>
    <mergeCell ref="B48:B52"/>
  </mergeCells>
  <phoneticPr fontId="21" type="noConversion"/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B126-EC69-40A9-AC75-7483CB59688C}">
  <dimension ref="A1:G95"/>
  <sheetViews>
    <sheetView zoomScaleNormal="100" workbookViewId="0">
      <selection activeCell="G9" sqref="G9"/>
    </sheetView>
  </sheetViews>
  <sheetFormatPr defaultRowHeight="34.950000000000003" customHeight="1" x14ac:dyDescent="0.3"/>
  <cols>
    <col min="1" max="1" width="27.88671875" customWidth="1"/>
    <col min="2" max="2" width="56.6640625" customWidth="1"/>
    <col min="6" max="6" width="17.88671875" customWidth="1"/>
    <col min="7" max="7" width="15.44140625" customWidth="1"/>
  </cols>
  <sheetData>
    <row r="1" spans="1:6" s="1" customFormat="1" ht="34.950000000000003" customHeight="1" thickBot="1" x14ac:dyDescent="0.35">
      <c r="A1" s="32" t="s">
        <v>106</v>
      </c>
      <c r="B1" s="2" t="s">
        <v>107</v>
      </c>
      <c r="C1" s="34" t="s">
        <v>108</v>
      </c>
      <c r="D1" s="35"/>
      <c r="E1" s="36"/>
      <c r="F1" s="37" t="s">
        <v>109</v>
      </c>
    </row>
    <row r="2" spans="1:6" s="1" customFormat="1" ht="34.950000000000003" customHeight="1" thickBot="1" x14ac:dyDescent="0.35">
      <c r="A2" s="33"/>
      <c r="B2" s="3" t="s">
        <v>110</v>
      </c>
      <c r="C2" s="3">
        <v>2025</v>
      </c>
      <c r="D2" s="3">
        <v>2026</v>
      </c>
      <c r="E2" s="3">
        <v>2027</v>
      </c>
      <c r="F2" s="38"/>
    </row>
    <row r="3" spans="1:6" s="1" customFormat="1" ht="34.950000000000003" customHeight="1" thickBot="1" x14ac:dyDescent="0.35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</row>
    <row r="4" spans="1:6" s="1" customFormat="1" ht="34.950000000000003" customHeight="1" thickBot="1" x14ac:dyDescent="0.35">
      <c r="A4" s="39" t="s">
        <v>202</v>
      </c>
      <c r="B4" s="40"/>
      <c r="C4" s="40"/>
      <c r="D4" s="40"/>
      <c r="E4" s="40"/>
      <c r="F4" s="41"/>
    </row>
    <row r="5" spans="1:6" s="1" customFormat="1" ht="34.950000000000003" customHeight="1" thickBot="1" x14ac:dyDescent="0.35">
      <c r="A5" s="29" t="s">
        <v>111</v>
      </c>
      <c r="B5" s="30"/>
      <c r="C5" s="30"/>
      <c r="D5" s="30"/>
      <c r="E5" s="30"/>
      <c r="F5" s="42"/>
    </row>
    <row r="6" spans="1:6" s="1" customFormat="1" ht="34.950000000000003" customHeight="1" thickBot="1" x14ac:dyDescent="0.35">
      <c r="A6" s="6" t="s">
        <v>112</v>
      </c>
      <c r="B6" s="7" t="s">
        <v>203</v>
      </c>
      <c r="C6" s="8">
        <v>0</v>
      </c>
      <c r="D6" s="8">
        <v>0</v>
      </c>
      <c r="E6" s="8">
        <v>2</v>
      </c>
      <c r="F6" s="9" t="s">
        <v>187</v>
      </c>
    </row>
    <row r="7" spans="1:6" s="1" customFormat="1" ht="34.950000000000003" customHeight="1" thickBot="1" x14ac:dyDescent="0.35">
      <c r="A7" s="6" t="s">
        <v>113</v>
      </c>
      <c r="B7" s="7" t="s">
        <v>204</v>
      </c>
      <c r="C7" s="16">
        <v>3</v>
      </c>
      <c r="D7" s="16">
        <v>4</v>
      </c>
      <c r="E7" s="16">
        <v>5</v>
      </c>
      <c r="F7" s="9" t="s">
        <v>187</v>
      </c>
    </row>
    <row r="8" spans="1:6" s="1" customFormat="1" ht="34.950000000000003" customHeight="1" thickBot="1" x14ac:dyDescent="0.35">
      <c r="A8" s="29" t="s">
        <v>114</v>
      </c>
      <c r="B8" s="30"/>
      <c r="C8" s="30"/>
      <c r="D8" s="30"/>
      <c r="E8" s="30"/>
      <c r="F8" s="42"/>
    </row>
    <row r="9" spans="1:6" s="1" customFormat="1" ht="34.950000000000003" customHeight="1" thickBot="1" x14ac:dyDescent="0.35">
      <c r="A9" s="29" t="s">
        <v>168</v>
      </c>
      <c r="B9" s="30"/>
      <c r="C9" s="30"/>
      <c r="D9" s="30"/>
      <c r="E9" s="30"/>
      <c r="F9" s="42"/>
    </row>
    <row r="10" spans="1:6" s="1" customFormat="1" ht="34.950000000000003" customHeight="1" thickBot="1" x14ac:dyDescent="0.35">
      <c r="A10" s="6" t="s">
        <v>115</v>
      </c>
      <c r="B10" s="7" t="s">
        <v>205</v>
      </c>
      <c r="C10" s="8">
        <v>0</v>
      </c>
      <c r="D10" s="8">
        <v>0</v>
      </c>
      <c r="E10" s="8">
        <v>1</v>
      </c>
      <c r="F10" s="9" t="s">
        <v>188</v>
      </c>
    </row>
    <row r="11" spans="1:6" s="1" customFormat="1" ht="34.950000000000003" customHeight="1" thickBot="1" x14ac:dyDescent="0.35">
      <c r="A11" s="6" t="s">
        <v>116</v>
      </c>
      <c r="B11" s="7" t="s">
        <v>206</v>
      </c>
      <c r="C11" s="8">
        <v>0</v>
      </c>
      <c r="D11" s="8">
        <v>0</v>
      </c>
      <c r="E11" s="8">
        <v>2</v>
      </c>
      <c r="F11" s="9" t="s">
        <v>188</v>
      </c>
    </row>
    <row r="12" spans="1:6" s="1" customFormat="1" ht="34.950000000000003" customHeight="1" thickBot="1" x14ac:dyDescent="0.35">
      <c r="A12" s="6" t="s">
        <v>117</v>
      </c>
      <c r="B12" s="7" t="s">
        <v>207</v>
      </c>
      <c r="C12" s="8">
        <v>0</v>
      </c>
      <c r="D12" s="8">
        <v>0</v>
      </c>
      <c r="E12" s="8">
        <v>1</v>
      </c>
      <c r="F12" s="9" t="s">
        <v>188</v>
      </c>
    </row>
    <row r="13" spans="1:6" s="1" customFormat="1" ht="34.950000000000003" customHeight="1" thickBot="1" x14ac:dyDescent="0.35">
      <c r="A13" s="6" t="s">
        <v>118</v>
      </c>
      <c r="B13" s="7" t="s">
        <v>15</v>
      </c>
      <c r="C13" s="8">
        <v>0</v>
      </c>
      <c r="D13" s="8">
        <v>0</v>
      </c>
      <c r="E13" s="8">
        <v>0</v>
      </c>
      <c r="F13" s="9" t="s">
        <v>188</v>
      </c>
    </row>
    <row r="14" spans="1:6" s="1" customFormat="1" ht="34.950000000000003" customHeight="1" thickBot="1" x14ac:dyDescent="0.35">
      <c r="A14" s="6" t="s">
        <v>119</v>
      </c>
      <c r="B14" s="7" t="s">
        <v>208</v>
      </c>
      <c r="C14" s="8">
        <v>0</v>
      </c>
      <c r="D14" s="8">
        <v>0</v>
      </c>
      <c r="E14" s="8">
        <v>0</v>
      </c>
      <c r="F14" s="9" t="s">
        <v>188</v>
      </c>
    </row>
    <row r="15" spans="1:6" s="1" customFormat="1" ht="34.950000000000003" customHeight="1" thickBot="1" x14ac:dyDescent="0.35">
      <c r="A15" s="29" t="s">
        <v>169</v>
      </c>
      <c r="B15" s="30"/>
      <c r="C15" s="30"/>
      <c r="D15" s="30"/>
      <c r="E15" s="30"/>
      <c r="F15" s="42"/>
    </row>
    <row r="16" spans="1:6" s="1" customFormat="1" ht="34.950000000000003" customHeight="1" thickBot="1" x14ac:dyDescent="0.35">
      <c r="A16" s="10" t="s">
        <v>120</v>
      </c>
      <c r="B16" s="11" t="s">
        <v>209</v>
      </c>
      <c r="C16" s="12">
        <v>0</v>
      </c>
      <c r="D16" s="12">
        <v>0</v>
      </c>
      <c r="E16" s="12">
        <v>0</v>
      </c>
      <c r="F16" s="13" t="s">
        <v>188</v>
      </c>
    </row>
    <row r="17" spans="1:6" s="1" customFormat="1" ht="34.950000000000003" customHeight="1" thickBot="1" x14ac:dyDescent="0.35">
      <c r="A17" s="6" t="s">
        <v>121</v>
      </c>
      <c r="B17" s="7" t="s">
        <v>210</v>
      </c>
      <c r="C17" s="8">
        <v>0</v>
      </c>
      <c r="D17" s="8">
        <v>0</v>
      </c>
      <c r="E17" s="8">
        <v>1</v>
      </c>
      <c r="F17" s="9" t="s">
        <v>188</v>
      </c>
    </row>
    <row r="18" spans="1:6" ht="34.950000000000003" customHeight="1" thickBot="1" x14ac:dyDescent="0.35">
      <c r="A18" s="29" t="s">
        <v>170</v>
      </c>
      <c r="B18" s="30"/>
      <c r="C18" s="30"/>
      <c r="D18" s="30"/>
      <c r="E18" s="30"/>
      <c r="F18" s="42"/>
    </row>
    <row r="19" spans="1:6" ht="34.950000000000003" customHeight="1" thickBot="1" x14ac:dyDescent="0.35">
      <c r="A19" s="6" t="s">
        <v>122</v>
      </c>
      <c r="B19" s="7" t="s">
        <v>211</v>
      </c>
      <c r="C19" s="8">
        <v>0</v>
      </c>
      <c r="D19" s="8">
        <v>0</v>
      </c>
      <c r="E19" s="8">
        <v>1</v>
      </c>
      <c r="F19" s="9" t="s">
        <v>188</v>
      </c>
    </row>
    <row r="20" spans="1:6" ht="34.950000000000003" customHeight="1" thickBot="1" x14ac:dyDescent="0.35">
      <c r="A20" s="6" t="s">
        <v>123</v>
      </c>
      <c r="B20" s="7" t="s">
        <v>212</v>
      </c>
      <c r="C20" s="8">
        <v>0</v>
      </c>
      <c r="D20" s="8">
        <v>0</v>
      </c>
      <c r="E20" s="8">
        <v>1</v>
      </c>
      <c r="F20" s="9" t="s">
        <v>188</v>
      </c>
    </row>
    <row r="21" spans="1:6" ht="34.950000000000003" customHeight="1" thickBot="1" x14ac:dyDescent="0.35">
      <c r="A21" s="29" t="s">
        <v>124</v>
      </c>
      <c r="B21" s="30"/>
      <c r="C21" s="30"/>
      <c r="D21" s="30"/>
      <c r="E21" s="30"/>
      <c r="F21" s="31"/>
    </row>
    <row r="22" spans="1:6" ht="34.950000000000003" customHeight="1" thickBot="1" x14ac:dyDescent="0.35">
      <c r="A22" s="29" t="s">
        <v>125</v>
      </c>
      <c r="B22" s="30"/>
      <c r="C22" s="30"/>
      <c r="D22" s="30"/>
      <c r="E22" s="30"/>
      <c r="F22" s="31"/>
    </row>
    <row r="23" spans="1:6" ht="34.950000000000003" customHeight="1" thickBot="1" x14ac:dyDescent="0.35">
      <c r="A23" s="29" t="s">
        <v>171</v>
      </c>
      <c r="B23" s="30"/>
      <c r="C23" s="30"/>
      <c r="D23" s="30"/>
      <c r="E23" s="30"/>
      <c r="F23" s="31"/>
    </row>
    <row r="24" spans="1:6" ht="34.950000000000003" customHeight="1" thickBot="1" x14ac:dyDescent="0.35">
      <c r="A24" s="6" t="s">
        <v>126</v>
      </c>
      <c r="B24" s="7" t="s">
        <v>213</v>
      </c>
      <c r="C24" s="8">
        <v>1</v>
      </c>
      <c r="D24" s="8">
        <v>1</v>
      </c>
      <c r="E24" s="8">
        <v>1</v>
      </c>
      <c r="F24" s="9" t="s">
        <v>189</v>
      </c>
    </row>
    <row r="25" spans="1:6" ht="34.950000000000003" customHeight="1" thickBot="1" x14ac:dyDescent="0.35">
      <c r="A25" s="29" t="s">
        <v>240</v>
      </c>
      <c r="B25" s="30"/>
      <c r="C25" s="30"/>
      <c r="D25" s="30"/>
      <c r="E25" s="30"/>
      <c r="F25" s="31"/>
    </row>
    <row r="26" spans="1:6" ht="34.950000000000003" customHeight="1" thickBot="1" x14ac:dyDescent="0.35">
      <c r="A26" s="6" t="s">
        <v>127</v>
      </c>
      <c r="B26" s="7" t="s">
        <v>164</v>
      </c>
      <c r="C26" s="9">
        <v>30</v>
      </c>
      <c r="D26" s="9">
        <v>50</v>
      </c>
      <c r="E26" s="9">
        <v>100</v>
      </c>
      <c r="F26" s="9" t="s">
        <v>189</v>
      </c>
    </row>
    <row r="27" spans="1:6" ht="34.950000000000003" customHeight="1" thickBot="1" x14ac:dyDescent="0.35">
      <c r="A27" s="6" t="s">
        <v>128</v>
      </c>
      <c r="B27" s="7" t="s">
        <v>214</v>
      </c>
      <c r="C27" s="9">
        <v>10</v>
      </c>
      <c r="D27" s="9">
        <v>10</v>
      </c>
      <c r="E27" s="9">
        <v>10</v>
      </c>
      <c r="F27" s="9" t="s">
        <v>189</v>
      </c>
    </row>
    <row r="28" spans="1:6" ht="34.950000000000003" customHeight="1" thickBot="1" x14ac:dyDescent="0.35">
      <c r="A28" s="6" t="s">
        <v>193</v>
      </c>
      <c r="B28" s="7" t="s">
        <v>215</v>
      </c>
      <c r="C28" s="9">
        <v>0.5</v>
      </c>
      <c r="D28" s="9">
        <v>0.5</v>
      </c>
      <c r="E28" s="9">
        <v>0.5</v>
      </c>
      <c r="F28" s="9" t="s">
        <v>189</v>
      </c>
    </row>
    <row r="29" spans="1:6" ht="34.950000000000003" customHeight="1" thickBot="1" x14ac:dyDescent="0.35">
      <c r="A29" s="6" t="s">
        <v>264</v>
      </c>
      <c r="B29" s="7" t="s">
        <v>265</v>
      </c>
      <c r="C29" s="9">
        <v>10</v>
      </c>
      <c r="D29" s="9">
        <v>12</v>
      </c>
      <c r="E29" s="9">
        <v>14</v>
      </c>
      <c r="F29" s="9" t="s">
        <v>189</v>
      </c>
    </row>
    <row r="30" spans="1:6" ht="34.950000000000003" customHeight="1" thickBot="1" x14ac:dyDescent="0.35"/>
    <row r="31" spans="1:6" ht="34.950000000000003" customHeight="1" thickBot="1" x14ac:dyDescent="0.35">
      <c r="A31" s="29" t="s">
        <v>172</v>
      </c>
      <c r="B31" s="30"/>
      <c r="C31" s="30"/>
      <c r="D31" s="30"/>
      <c r="E31" s="30"/>
      <c r="F31" s="31"/>
    </row>
    <row r="32" spans="1:6" ht="34.950000000000003" customHeight="1" thickBot="1" x14ac:dyDescent="0.35">
      <c r="A32" s="6" t="s">
        <v>130</v>
      </c>
      <c r="B32" s="7" t="s">
        <v>129</v>
      </c>
      <c r="C32" s="9">
        <v>2</v>
      </c>
      <c r="D32" s="9">
        <v>3</v>
      </c>
      <c r="E32" s="9">
        <v>3</v>
      </c>
      <c r="F32" s="9" t="s">
        <v>189</v>
      </c>
    </row>
    <row r="33" spans="1:7" ht="34.950000000000003" customHeight="1" thickBot="1" x14ac:dyDescent="0.35">
      <c r="A33" s="29" t="s">
        <v>131</v>
      </c>
      <c r="B33" s="30"/>
      <c r="C33" s="30"/>
      <c r="D33" s="30"/>
      <c r="E33" s="30"/>
      <c r="F33" s="31"/>
    </row>
    <row r="34" spans="1:7" ht="34.950000000000003" customHeight="1" thickBot="1" x14ac:dyDescent="0.35">
      <c r="A34" s="6" t="s">
        <v>132</v>
      </c>
      <c r="B34" s="7" t="s">
        <v>216</v>
      </c>
      <c r="C34" s="8">
        <v>330</v>
      </c>
      <c r="D34" s="8">
        <v>330</v>
      </c>
      <c r="E34" s="8">
        <v>330</v>
      </c>
      <c r="F34" s="9" t="s">
        <v>190</v>
      </c>
    </row>
    <row r="35" spans="1:7" ht="34.950000000000003" customHeight="1" thickBot="1" x14ac:dyDescent="0.35">
      <c r="A35" s="29" t="s">
        <v>133</v>
      </c>
      <c r="B35" s="30"/>
      <c r="C35" s="30"/>
      <c r="D35" s="30"/>
      <c r="E35" s="30"/>
      <c r="F35" s="31"/>
    </row>
    <row r="36" spans="1:7" ht="34.950000000000003" customHeight="1" thickBot="1" x14ac:dyDescent="0.35">
      <c r="A36" s="29" t="s">
        <v>173</v>
      </c>
      <c r="B36" s="30"/>
      <c r="C36" s="30"/>
      <c r="D36" s="30"/>
      <c r="E36" s="30"/>
      <c r="F36" s="31"/>
    </row>
    <row r="37" spans="1:7" ht="34.950000000000003" customHeight="1" thickBot="1" x14ac:dyDescent="0.35">
      <c r="A37" s="6" t="s">
        <v>134</v>
      </c>
      <c r="B37" s="7" t="s">
        <v>217</v>
      </c>
      <c r="C37" s="8">
        <v>0</v>
      </c>
      <c r="D37" s="8">
        <v>0</v>
      </c>
      <c r="E37" s="8">
        <v>1</v>
      </c>
      <c r="F37" s="9" t="s">
        <v>191</v>
      </c>
    </row>
    <row r="38" spans="1:7" ht="34.950000000000003" customHeight="1" thickBot="1" x14ac:dyDescent="0.35">
      <c r="A38" s="6" t="s">
        <v>135</v>
      </c>
      <c r="B38" s="7" t="s">
        <v>218</v>
      </c>
      <c r="C38" s="8">
        <v>0</v>
      </c>
      <c r="D38" s="8">
        <v>0</v>
      </c>
      <c r="E38" s="8">
        <v>320</v>
      </c>
      <c r="F38" s="9" t="s">
        <v>191</v>
      </c>
    </row>
    <row r="39" spans="1:7" ht="34.950000000000003" customHeight="1" thickBot="1" x14ac:dyDescent="0.35">
      <c r="A39" s="29" t="s">
        <v>174</v>
      </c>
      <c r="B39" s="30"/>
      <c r="C39" s="30"/>
      <c r="D39" s="30"/>
      <c r="E39" s="30"/>
      <c r="F39" s="31"/>
    </row>
    <row r="40" spans="1:7" ht="34.950000000000003" customHeight="1" thickBot="1" x14ac:dyDescent="0.35">
      <c r="A40" s="6" t="s">
        <v>136</v>
      </c>
      <c r="B40" s="7" t="s">
        <v>219</v>
      </c>
      <c r="C40" s="8">
        <v>1</v>
      </c>
      <c r="D40" s="8">
        <v>1</v>
      </c>
      <c r="E40" s="8">
        <v>1</v>
      </c>
      <c r="F40" s="9" t="s">
        <v>191</v>
      </c>
    </row>
    <row r="41" spans="1:7" ht="34.950000000000003" customHeight="1" thickBot="1" x14ac:dyDescent="0.35">
      <c r="A41" s="43" t="s">
        <v>199</v>
      </c>
      <c r="B41" s="44"/>
      <c r="C41" s="44"/>
      <c r="D41" s="44"/>
      <c r="E41" s="44"/>
      <c r="F41" s="45"/>
    </row>
    <row r="42" spans="1:7" ht="34.950000000000003" customHeight="1" thickBot="1" x14ac:dyDescent="0.35">
      <c r="A42" s="6" t="s">
        <v>137</v>
      </c>
      <c r="B42" s="14" t="s">
        <v>220</v>
      </c>
      <c r="C42" s="8">
        <v>57</v>
      </c>
      <c r="D42" s="8">
        <v>59</v>
      </c>
      <c r="E42" s="8">
        <v>61</v>
      </c>
      <c r="F42" s="9" t="s">
        <v>191</v>
      </c>
    </row>
    <row r="43" spans="1:7" ht="34.950000000000003" customHeight="1" thickBot="1" x14ac:dyDescent="0.35">
      <c r="A43" s="29" t="s">
        <v>175</v>
      </c>
      <c r="B43" s="30"/>
      <c r="C43" s="30"/>
      <c r="D43" s="30"/>
      <c r="E43" s="30"/>
      <c r="F43" s="31"/>
    </row>
    <row r="44" spans="1:7" ht="34.950000000000003" customHeight="1" thickBot="1" x14ac:dyDescent="0.35">
      <c r="A44" s="6" t="s">
        <v>138</v>
      </c>
      <c r="B44" s="7" t="s">
        <v>221</v>
      </c>
      <c r="C44" s="18">
        <v>800</v>
      </c>
      <c r="D44" s="8">
        <v>950</v>
      </c>
      <c r="E44" s="8">
        <v>950</v>
      </c>
      <c r="F44" s="9" t="s">
        <v>192</v>
      </c>
      <c r="G44" s="17"/>
    </row>
    <row r="45" spans="1:7" ht="34.950000000000003" customHeight="1" thickBot="1" x14ac:dyDescent="0.35">
      <c r="A45" s="29" t="s">
        <v>176</v>
      </c>
      <c r="B45" s="30"/>
      <c r="C45" s="30"/>
      <c r="D45" s="30"/>
      <c r="E45" s="30"/>
      <c r="F45" s="31"/>
    </row>
    <row r="46" spans="1:7" ht="34.950000000000003" customHeight="1" thickBot="1" x14ac:dyDescent="0.35">
      <c r="A46" s="6" t="s">
        <v>139</v>
      </c>
      <c r="B46" s="7" t="s">
        <v>222</v>
      </c>
      <c r="C46" s="8">
        <v>250</v>
      </c>
      <c r="D46" s="8">
        <v>260</v>
      </c>
      <c r="E46" s="8">
        <v>270</v>
      </c>
      <c r="F46" s="9" t="s">
        <v>192</v>
      </c>
    </row>
    <row r="47" spans="1:7" ht="34.950000000000003" customHeight="1" thickBot="1" x14ac:dyDescent="0.35">
      <c r="A47" s="29" t="s">
        <v>177</v>
      </c>
      <c r="B47" s="30"/>
      <c r="C47" s="30"/>
      <c r="D47" s="30"/>
      <c r="E47" s="30"/>
      <c r="F47" s="31"/>
    </row>
    <row r="48" spans="1:7" ht="34.950000000000003" customHeight="1" thickBot="1" x14ac:dyDescent="0.35">
      <c r="A48" s="6" t="s">
        <v>140</v>
      </c>
      <c r="B48" s="7" t="s">
        <v>223</v>
      </c>
      <c r="C48" s="18">
        <v>38</v>
      </c>
      <c r="D48" s="8">
        <v>40</v>
      </c>
      <c r="E48" s="8">
        <v>42</v>
      </c>
      <c r="F48" s="9" t="s">
        <v>192</v>
      </c>
      <c r="G48" s="17"/>
    </row>
    <row r="49" spans="1:7" ht="34.950000000000003" customHeight="1" thickBot="1" x14ac:dyDescent="0.35">
      <c r="A49" s="29" t="s">
        <v>178</v>
      </c>
      <c r="B49" s="30"/>
      <c r="C49" s="30"/>
      <c r="D49" s="30"/>
      <c r="E49" s="30"/>
      <c r="F49" s="31"/>
    </row>
    <row r="50" spans="1:7" ht="34.950000000000003" customHeight="1" thickBot="1" x14ac:dyDescent="0.35">
      <c r="A50" s="6" t="s">
        <v>141</v>
      </c>
      <c r="B50" s="7" t="s">
        <v>224</v>
      </c>
      <c r="C50" s="8">
        <v>170</v>
      </c>
      <c r="D50" s="8">
        <v>180</v>
      </c>
      <c r="E50" s="8">
        <v>180</v>
      </c>
      <c r="F50" s="9" t="s">
        <v>192</v>
      </c>
    </row>
    <row r="51" spans="1:7" ht="34.950000000000003" customHeight="1" thickBot="1" x14ac:dyDescent="0.35">
      <c r="A51" s="29" t="s">
        <v>179</v>
      </c>
      <c r="B51" s="30"/>
      <c r="C51" s="30"/>
      <c r="D51" s="30"/>
      <c r="E51" s="30"/>
      <c r="F51" s="31"/>
    </row>
    <row r="52" spans="1:7" ht="34.950000000000003" customHeight="1" thickBot="1" x14ac:dyDescent="0.35">
      <c r="A52" s="6" t="s">
        <v>142</v>
      </c>
      <c r="B52" s="7" t="s">
        <v>225</v>
      </c>
      <c r="C52" s="18">
        <v>70</v>
      </c>
      <c r="D52" s="8">
        <v>72</v>
      </c>
      <c r="E52" s="8">
        <v>74</v>
      </c>
      <c r="F52" s="9" t="s">
        <v>192</v>
      </c>
      <c r="G52" s="17"/>
    </row>
    <row r="53" spans="1:7" ht="34.950000000000003" customHeight="1" thickBot="1" x14ac:dyDescent="0.35">
      <c r="A53" s="6" t="s">
        <v>143</v>
      </c>
      <c r="B53" s="7" t="s">
        <v>226</v>
      </c>
      <c r="C53" s="18">
        <v>31</v>
      </c>
      <c r="D53" s="8">
        <v>33</v>
      </c>
      <c r="E53" s="8">
        <v>33</v>
      </c>
      <c r="F53" s="9" t="s">
        <v>192</v>
      </c>
      <c r="G53" s="17"/>
    </row>
    <row r="54" spans="1:7" ht="34.950000000000003" customHeight="1" thickBot="1" x14ac:dyDescent="0.35">
      <c r="A54" s="29" t="s">
        <v>180</v>
      </c>
      <c r="B54" s="30"/>
      <c r="C54" s="30"/>
      <c r="D54" s="30"/>
      <c r="E54" s="30"/>
      <c r="F54" s="31"/>
    </row>
    <row r="55" spans="1:7" ht="34.950000000000003" customHeight="1" thickBot="1" x14ac:dyDescent="0.35">
      <c r="A55" s="6" t="s">
        <v>144</v>
      </c>
      <c r="B55" s="19" t="s">
        <v>227</v>
      </c>
      <c r="C55" s="8">
        <v>3</v>
      </c>
      <c r="D55" s="8">
        <v>3</v>
      </c>
      <c r="E55" s="8">
        <v>3</v>
      </c>
      <c r="F55" s="9" t="s">
        <v>192</v>
      </c>
    </row>
    <row r="56" spans="1:7" ht="34.950000000000003" customHeight="1" thickBot="1" x14ac:dyDescent="0.35">
      <c r="A56" s="29" t="s">
        <v>181</v>
      </c>
      <c r="B56" s="30"/>
      <c r="C56" s="30"/>
      <c r="D56" s="30"/>
      <c r="E56" s="30"/>
      <c r="F56" s="31"/>
    </row>
    <row r="57" spans="1:7" ht="34.950000000000003" customHeight="1" thickBot="1" x14ac:dyDescent="0.35">
      <c r="A57" s="6" t="s">
        <v>145</v>
      </c>
      <c r="B57" s="7" t="s">
        <v>228</v>
      </c>
      <c r="C57" s="8">
        <v>63000</v>
      </c>
      <c r="D57" s="8">
        <v>63500</v>
      </c>
      <c r="E57" s="8">
        <v>63500</v>
      </c>
      <c r="F57" s="9" t="s">
        <v>192</v>
      </c>
    </row>
    <row r="58" spans="1:7" ht="34.950000000000003" customHeight="1" thickBot="1" x14ac:dyDescent="0.35">
      <c r="A58" s="6" t="s">
        <v>146</v>
      </c>
      <c r="B58" s="7" t="s">
        <v>229</v>
      </c>
      <c r="C58" s="18">
        <v>0</v>
      </c>
      <c r="D58" s="9">
        <v>0</v>
      </c>
      <c r="E58" s="9">
        <v>0</v>
      </c>
      <c r="F58" s="9" t="s">
        <v>192</v>
      </c>
      <c r="G58" s="17"/>
    </row>
    <row r="59" spans="1:7" ht="34.950000000000003" customHeight="1" thickBot="1" x14ac:dyDescent="0.35">
      <c r="A59" s="29" t="s">
        <v>182</v>
      </c>
      <c r="B59" s="30"/>
      <c r="C59" s="30"/>
      <c r="D59" s="30"/>
      <c r="E59" s="30"/>
      <c r="F59" s="31"/>
    </row>
    <row r="60" spans="1:7" ht="34.950000000000003" customHeight="1" thickBot="1" x14ac:dyDescent="0.35">
      <c r="A60" s="6" t="s">
        <v>147</v>
      </c>
      <c r="B60" s="7" t="s">
        <v>230</v>
      </c>
      <c r="C60" s="8">
        <v>330</v>
      </c>
      <c r="D60" s="8">
        <v>330</v>
      </c>
      <c r="E60" s="8">
        <v>330</v>
      </c>
      <c r="F60" s="9" t="s">
        <v>192</v>
      </c>
    </row>
    <row r="61" spans="1:7" ht="34.950000000000003" customHeight="1" thickBot="1" x14ac:dyDescent="0.35">
      <c r="A61" s="6" t="s">
        <v>148</v>
      </c>
      <c r="B61" s="7" t="s">
        <v>237</v>
      </c>
      <c r="C61" s="9">
        <v>0.25</v>
      </c>
      <c r="D61" s="9">
        <v>0.5</v>
      </c>
      <c r="E61" s="9">
        <v>0.5</v>
      </c>
      <c r="F61" s="9" t="s">
        <v>192</v>
      </c>
    </row>
    <row r="62" spans="1:7" ht="34.950000000000003" customHeight="1" thickBot="1" x14ac:dyDescent="0.35">
      <c r="A62" s="6" t="s">
        <v>149</v>
      </c>
      <c r="B62" s="7" t="s">
        <v>251</v>
      </c>
      <c r="C62" s="8">
        <v>2</v>
      </c>
      <c r="D62" s="8">
        <v>2</v>
      </c>
      <c r="E62" s="8">
        <v>2</v>
      </c>
      <c r="F62" s="9" t="s">
        <v>192</v>
      </c>
    </row>
    <row r="63" spans="1:7" ht="34.950000000000003" customHeight="1" thickBot="1" x14ac:dyDescent="0.35">
      <c r="A63" s="6" t="s">
        <v>150</v>
      </c>
      <c r="B63" s="7" t="s">
        <v>231</v>
      </c>
      <c r="C63" s="8">
        <v>40</v>
      </c>
      <c r="D63" s="8">
        <v>40</v>
      </c>
      <c r="E63" s="8">
        <v>40</v>
      </c>
      <c r="F63" s="9" t="s">
        <v>192</v>
      </c>
    </row>
    <row r="64" spans="1:7" ht="34.950000000000003" customHeight="1" thickBot="1" x14ac:dyDescent="0.35">
      <c r="A64" s="6" t="s">
        <v>151</v>
      </c>
      <c r="B64" s="7" t="s">
        <v>232</v>
      </c>
      <c r="C64" s="8" t="s">
        <v>155</v>
      </c>
      <c r="D64" s="8" t="s">
        <v>156</v>
      </c>
      <c r="E64" s="8" t="s">
        <v>156</v>
      </c>
      <c r="F64" s="9" t="s">
        <v>192</v>
      </c>
    </row>
    <row r="65" spans="1:7" ht="34.950000000000003" customHeight="1" thickBot="1" x14ac:dyDescent="0.35">
      <c r="A65" s="6" t="s">
        <v>152</v>
      </c>
      <c r="B65" s="7" t="s">
        <v>157</v>
      </c>
      <c r="C65" s="8">
        <v>70</v>
      </c>
      <c r="D65" s="8">
        <v>70</v>
      </c>
      <c r="E65" s="8">
        <v>100</v>
      </c>
      <c r="F65" s="9" t="s">
        <v>192</v>
      </c>
    </row>
    <row r="66" spans="1:7" ht="34.950000000000003" customHeight="1" thickBot="1" x14ac:dyDescent="0.35">
      <c r="A66" s="6" t="s">
        <v>153</v>
      </c>
      <c r="B66" s="19" t="s">
        <v>285</v>
      </c>
      <c r="C66" s="9">
        <v>0.5</v>
      </c>
      <c r="D66" s="9">
        <v>0.5</v>
      </c>
      <c r="E66" s="9">
        <v>0.5</v>
      </c>
      <c r="F66" s="9" t="s">
        <v>192</v>
      </c>
    </row>
    <row r="67" spans="1:7" ht="34.950000000000003" customHeight="1" thickBot="1" x14ac:dyDescent="0.35">
      <c r="A67" s="6" t="s">
        <v>154</v>
      </c>
      <c r="B67" s="23" t="s">
        <v>233</v>
      </c>
      <c r="C67" s="8">
        <v>1</v>
      </c>
      <c r="D67" s="8">
        <v>1</v>
      </c>
      <c r="E67" s="8">
        <v>1</v>
      </c>
      <c r="F67" s="9" t="s">
        <v>192</v>
      </c>
    </row>
    <row r="68" spans="1:7" ht="34.950000000000003" customHeight="1" thickBot="1" x14ac:dyDescent="0.35">
      <c r="A68" s="6" t="s">
        <v>246</v>
      </c>
      <c r="B68" s="7" t="s">
        <v>256</v>
      </c>
      <c r="C68" s="8">
        <v>25</v>
      </c>
      <c r="D68" s="8">
        <v>25</v>
      </c>
      <c r="E68" s="8">
        <v>25</v>
      </c>
      <c r="F68" s="9" t="s">
        <v>192</v>
      </c>
    </row>
    <row r="69" spans="1:7" ht="34.950000000000003" customHeight="1" thickBot="1" x14ac:dyDescent="0.35">
      <c r="A69" s="6" t="s">
        <v>247</v>
      </c>
      <c r="B69" s="7" t="s">
        <v>255</v>
      </c>
      <c r="C69" s="8">
        <v>18</v>
      </c>
      <c r="D69" s="8">
        <v>18</v>
      </c>
      <c r="E69" s="8">
        <v>18</v>
      </c>
      <c r="F69" s="9" t="s">
        <v>192</v>
      </c>
    </row>
    <row r="70" spans="1:7" ht="34.950000000000003" customHeight="1" thickBot="1" x14ac:dyDescent="0.35">
      <c r="A70" s="6" t="s">
        <v>248</v>
      </c>
      <c r="B70" s="7" t="s">
        <v>254</v>
      </c>
      <c r="C70" s="8">
        <v>3</v>
      </c>
      <c r="D70" s="8">
        <v>3</v>
      </c>
      <c r="E70" s="8">
        <v>3</v>
      </c>
      <c r="F70" s="9" t="s">
        <v>192</v>
      </c>
    </row>
    <row r="71" spans="1:7" ht="34.950000000000003" customHeight="1" thickBot="1" x14ac:dyDescent="0.35">
      <c r="A71" s="6" t="s">
        <v>249</v>
      </c>
      <c r="B71" s="7" t="s">
        <v>253</v>
      </c>
      <c r="C71" s="8">
        <v>12</v>
      </c>
      <c r="D71" s="8">
        <v>12</v>
      </c>
      <c r="E71" s="8">
        <v>12</v>
      </c>
      <c r="F71" s="9" t="s">
        <v>192</v>
      </c>
    </row>
    <row r="72" spans="1:7" ht="34.950000000000003" customHeight="1" thickBot="1" x14ac:dyDescent="0.35">
      <c r="A72" s="6" t="s">
        <v>250</v>
      </c>
      <c r="B72" s="7" t="s">
        <v>252</v>
      </c>
      <c r="C72" s="8">
        <v>6</v>
      </c>
      <c r="D72" s="8">
        <v>6</v>
      </c>
      <c r="E72" s="8">
        <v>6</v>
      </c>
      <c r="F72" s="9" t="s">
        <v>192</v>
      </c>
    </row>
    <row r="73" spans="1:7" ht="34.950000000000003" customHeight="1" thickBot="1" x14ac:dyDescent="0.35">
      <c r="A73" s="6" t="s">
        <v>257</v>
      </c>
      <c r="B73" s="19" t="s">
        <v>258</v>
      </c>
      <c r="C73" s="8">
        <v>4</v>
      </c>
      <c r="D73" s="8">
        <v>4</v>
      </c>
      <c r="E73" s="8">
        <v>4</v>
      </c>
      <c r="F73" s="9" t="s">
        <v>192</v>
      </c>
    </row>
    <row r="74" spans="1:7" ht="34.950000000000003" customHeight="1" thickBot="1" x14ac:dyDescent="0.35">
      <c r="A74" s="6" t="s">
        <v>260</v>
      </c>
      <c r="B74" s="19" t="s">
        <v>261</v>
      </c>
      <c r="C74" s="8">
        <v>120</v>
      </c>
      <c r="D74" s="8">
        <v>120</v>
      </c>
      <c r="E74" s="8">
        <v>120</v>
      </c>
      <c r="F74" s="9" t="s">
        <v>192</v>
      </c>
    </row>
    <row r="75" spans="1:7" ht="34.950000000000003" customHeight="1" thickBot="1" x14ac:dyDescent="0.35">
      <c r="A75" s="6" t="s">
        <v>262</v>
      </c>
      <c r="B75" s="19" t="s">
        <v>263</v>
      </c>
      <c r="C75" s="8">
        <v>60</v>
      </c>
      <c r="D75" s="8">
        <v>60</v>
      </c>
      <c r="E75" s="8">
        <v>60</v>
      </c>
      <c r="F75" s="9" t="s">
        <v>192</v>
      </c>
    </row>
    <row r="76" spans="1:7" ht="34.950000000000003" customHeight="1" thickBot="1" x14ac:dyDescent="0.35">
      <c r="A76" s="6" t="s">
        <v>266</v>
      </c>
      <c r="B76" s="19" t="s">
        <v>267</v>
      </c>
      <c r="C76" s="8">
        <v>100</v>
      </c>
      <c r="D76" s="8">
        <v>100</v>
      </c>
      <c r="E76" s="8">
        <v>100</v>
      </c>
      <c r="F76" s="9" t="s">
        <v>192</v>
      </c>
    </row>
    <row r="77" spans="1:7" ht="34.950000000000003" customHeight="1" thickBot="1" x14ac:dyDescent="0.35">
      <c r="A77" s="6" t="s">
        <v>268</v>
      </c>
      <c r="B77" s="19" t="s">
        <v>269</v>
      </c>
      <c r="C77" s="8">
        <v>30</v>
      </c>
      <c r="D77" s="8">
        <v>30</v>
      </c>
      <c r="E77" s="8">
        <v>30</v>
      </c>
      <c r="F77" s="9" t="s">
        <v>192</v>
      </c>
    </row>
    <row r="78" spans="1:7" ht="34.950000000000003" customHeight="1" thickBot="1" x14ac:dyDescent="0.35">
      <c r="A78" s="6" t="s">
        <v>270</v>
      </c>
      <c r="B78" s="19" t="s">
        <v>271</v>
      </c>
      <c r="C78" s="8">
        <v>50</v>
      </c>
      <c r="D78" s="8">
        <v>50</v>
      </c>
      <c r="E78" s="8">
        <v>50</v>
      </c>
      <c r="F78" s="9" t="s">
        <v>192</v>
      </c>
    </row>
    <row r="79" spans="1:7" ht="34.950000000000003" customHeight="1" thickBot="1" x14ac:dyDescent="0.35">
      <c r="A79" s="29" t="s">
        <v>183</v>
      </c>
      <c r="B79" s="30"/>
      <c r="C79" s="30"/>
      <c r="D79" s="30"/>
      <c r="E79" s="30"/>
      <c r="F79" s="31"/>
    </row>
    <row r="80" spans="1:7" ht="34.950000000000003" customHeight="1" thickBot="1" x14ac:dyDescent="0.35">
      <c r="A80" s="6" t="s">
        <v>158</v>
      </c>
      <c r="B80" s="7" t="s">
        <v>272</v>
      </c>
      <c r="C80" s="18">
        <v>9</v>
      </c>
      <c r="D80" s="8">
        <v>5</v>
      </c>
      <c r="E80" s="8">
        <v>5</v>
      </c>
      <c r="F80" s="9" t="s">
        <v>192</v>
      </c>
      <c r="G80" s="17"/>
    </row>
    <row r="81" spans="1:6" ht="34.950000000000003" customHeight="1" thickBot="1" x14ac:dyDescent="0.35">
      <c r="A81" s="6" t="s">
        <v>159</v>
      </c>
      <c r="B81" s="7" t="s">
        <v>273</v>
      </c>
      <c r="C81" s="8">
        <v>4</v>
      </c>
      <c r="D81" s="8">
        <v>4</v>
      </c>
      <c r="E81" s="8">
        <v>4</v>
      </c>
      <c r="F81" s="9" t="s">
        <v>192</v>
      </c>
    </row>
    <row r="82" spans="1:6" ht="34.950000000000003" customHeight="1" thickBot="1" x14ac:dyDescent="0.35">
      <c r="A82" s="20" t="s">
        <v>160</v>
      </c>
      <c r="B82" s="24" t="s">
        <v>278</v>
      </c>
      <c r="C82" s="21">
        <v>1</v>
      </c>
      <c r="D82" s="21">
        <v>1</v>
      </c>
      <c r="E82" s="21">
        <v>1</v>
      </c>
      <c r="F82" s="22" t="s">
        <v>192</v>
      </c>
    </row>
    <row r="83" spans="1:6" ht="34.950000000000003" customHeight="1" thickBot="1" x14ac:dyDescent="0.35">
      <c r="A83" s="25" t="s">
        <v>282</v>
      </c>
      <c r="B83" s="26" t="s">
        <v>283</v>
      </c>
      <c r="C83" s="28">
        <v>1</v>
      </c>
      <c r="D83" s="28">
        <v>1</v>
      </c>
      <c r="E83" s="28">
        <v>1</v>
      </c>
      <c r="F83" s="27" t="s">
        <v>192</v>
      </c>
    </row>
    <row r="84" spans="1:6" ht="34.950000000000003" customHeight="1" thickBot="1" x14ac:dyDescent="0.35">
      <c r="A84" s="46" t="s">
        <v>184</v>
      </c>
      <c r="B84" s="47"/>
      <c r="C84" s="47"/>
      <c r="D84" s="47"/>
      <c r="E84" s="47"/>
      <c r="F84" s="48"/>
    </row>
    <row r="85" spans="1:6" ht="34.950000000000003" customHeight="1" thickBot="1" x14ac:dyDescent="0.35">
      <c r="A85" s="6" t="s">
        <v>161</v>
      </c>
      <c r="B85" s="14" t="s">
        <v>259</v>
      </c>
      <c r="C85" s="8">
        <v>2</v>
      </c>
      <c r="D85" s="8">
        <v>2</v>
      </c>
      <c r="E85" s="8">
        <v>2</v>
      </c>
      <c r="F85" s="9" t="s">
        <v>192</v>
      </c>
    </row>
    <row r="86" spans="1:6" ht="34.950000000000003" customHeight="1" thickBot="1" x14ac:dyDescent="0.35">
      <c r="A86" s="29" t="s">
        <v>185</v>
      </c>
      <c r="B86" s="30"/>
      <c r="C86" s="30"/>
      <c r="D86" s="30"/>
      <c r="E86" s="30"/>
      <c r="F86" s="31"/>
    </row>
    <row r="87" spans="1:6" ht="34.950000000000003" customHeight="1" thickBot="1" x14ac:dyDescent="0.35">
      <c r="A87" s="6" t="s">
        <v>162</v>
      </c>
      <c r="B87" s="7" t="s">
        <v>234</v>
      </c>
      <c r="C87" s="8">
        <v>100</v>
      </c>
      <c r="D87" s="8">
        <v>105</v>
      </c>
      <c r="E87" s="8">
        <v>110</v>
      </c>
      <c r="F87" s="9" t="s">
        <v>192</v>
      </c>
    </row>
    <row r="88" spans="1:6" ht="34.950000000000003" customHeight="1" thickBot="1" x14ac:dyDescent="0.35">
      <c r="A88" s="29" t="s">
        <v>281</v>
      </c>
      <c r="B88" s="30"/>
      <c r="C88" s="30"/>
      <c r="D88" s="30"/>
      <c r="E88" s="30"/>
      <c r="F88" s="31"/>
    </row>
    <row r="89" spans="1:6" ht="34.950000000000003" customHeight="1" thickBot="1" x14ac:dyDescent="0.35">
      <c r="A89" s="15" t="s">
        <v>163</v>
      </c>
      <c r="B89" s="14" t="s">
        <v>238</v>
      </c>
      <c r="C89" s="9">
        <v>14</v>
      </c>
      <c r="D89" s="8">
        <v>14</v>
      </c>
      <c r="E89" s="8">
        <v>14</v>
      </c>
      <c r="F89" s="8" t="s">
        <v>192</v>
      </c>
    </row>
    <row r="90" spans="1:6" ht="34.950000000000003" customHeight="1" thickBot="1" x14ac:dyDescent="0.35">
      <c r="A90" s="29" t="s">
        <v>186</v>
      </c>
      <c r="B90" s="30"/>
      <c r="C90" s="30"/>
      <c r="D90" s="30"/>
      <c r="E90" s="30"/>
      <c r="F90" s="31"/>
    </row>
    <row r="91" spans="1:6" ht="34.950000000000003" customHeight="1" thickBot="1" x14ac:dyDescent="0.35">
      <c r="A91" s="6" t="s">
        <v>165</v>
      </c>
      <c r="B91" s="7" t="s">
        <v>235</v>
      </c>
      <c r="C91" s="8">
        <v>0</v>
      </c>
      <c r="D91" s="8">
        <v>0</v>
      </c>
      <c r="E91" s="8">
        <v>0</v>
      </c>
      <c r="F91" s="9" t="s">
        <v>192</v>
      </c>
    </row>
    <row r="92" spans="1:6" ht="34.950000000000003" customHeight="1" thickBot="1" x14ac:dyDescent="0.35">
      <c r="A92" s="6" t="s">
        <v>166</v>
      </c>
      <c r="B92" s="7" t="s">
        <v>236</v>
      </c>
      <c r="C92" s="8">
        <v>0</v>
      </c>
      <c r="D92" s="8">
        <v>0</v>
      </c>
      <c r="E92" s="8">
        <v>10</v>
      </c>
      <c r="F92" s="9" t="s">
        <v>192</v>
      </c>
    </row>
    <row r="93" spans="1:6" ht="34.950000000000003" customHeight="1" thickBot="1" x14ac:dyDescent="0.35">
      <c r="A93" s="29" t="s">
        <v>277</v>
      </c>
      <c r="B93" s="30"/>
      <c r="C93" s="30"/>
      <c r="D93" s="30"/>
      <c r="E93" s="30"/>
      <c r="F93" s="31"/>
    </row>
    <row r="94" spans="1:6" ht="34.950000000000003" customHeight="1" thickBot="1" x14ac:dyDescent="0.35">
      <c r="A94" s="6" t="s">
        <v>275</v>
      </c>
      <c r="B94" s="7" t="s">
        <v>215</v>
      </c>
      <c r="C94" s="8">
        <v>1</v>
      </c>
      <c r="D94" s="8">
        <v>1</v>
      </c>
      <c r="E94" s="8">
        <v>1</v>
      </c>
      <c r="F94" s="8" t="s">
        <v>192</v>
      </c>
    </row>
    <row r="95" spans="1:6" ht="34.950000000000003" customHeight="1" thickBot="1" x14ac:dyDescent="0.35">
      <c r="A95" s="6" t="s">
        <v>276</v>
      </c>
      <c r="B95" s="7" t="s">
        <v>274</v>
      </c>
      <c r="C95" s="8">
        <v>5</v>
      </c>
      <c r="D95" s="8">
        <v>6</v>
      </c>
      <c r="E95" s="8">
        <v>7</v>
      </c>
      <c r="F95" s="9" t="s">
        <v>192</v>
      </c>
    </row>
  </sheetData>
  <mergeCells count="33">
    <mergeCell ref="A90:F90"/>
    <mergeCell ref="A47:F47"/>
    <mergeCell ref="A49:F49"/>
    <mergeCell ref="A51:F51"/>
    <mergeCell ref="A54:F54"/>
    <mergeCell ref="A56:F56"/>
    <mergeCell ref="A59:F59"/>
    <mergeCell ref="A79:F79"/>
    <mergeCell ref="A84:F84"/>
    <mergeCell ref="A86:F86"/>
    <mergeCell ref="A88:F88"/>
    <mergeCell ref="A43:F43"/>
    <mergeCell ref="A18:F18"/>
    <mergeCell ref="A23:F23"/>
    <mergeCell ref="A25:F25"/>
    <mergeCell ref="A31:F31"/>
    <mergeCell ref="A33:F33"/>
    <mergeCell ref="A93:F93"/>
    <mergeCell ref="A45:F45"/>
    <mergeCell ref="A1:A2"/>
    <mergeCell ref="C1:E1"/>
    <mergeCell ref="F1:F2"/>
    <mergeCell ref="A4:F4"/>
    <mergeCell ref="A8:F8"/>
    <mergeCell ref="A21:F21"/>
    <mergeCell ref="A22:F22"/>
    <mergeCell ref="A5:F5"/>
    <mergeCell ref="A9:F9"/>
    <mergeCell ref="A15:F15"/>
    <mergeCell ref="A35:F35"/>
    <mergeCell ref="A36:F36"/>
    <mergeCell ref="A39:F39"/>
    <mergeCell ref="A41:F41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- 04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2024-01-15T12:54:22Z</cp:lastPrinted>
  <dcterms:created xsi:type="dcterms:W3CDTF">2015-06-05T18:17:20Z</dcterms:created>
  <dcterms:modified xsi:type="dcterms:W3CDTF">2025-02-06T14:49:43Z</dcterms:modified>
</cp:coreProperties>
</file>