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D4ABB17D-485B-4413-9B67-A5CD2F12561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1" sheetId="1" r:id="rId1"/>
    <sheet name="Stebėsenos rodikliai" sheetId="2" r:id="rId2"/>
  </sheets>
  <definedNames>
    <definedName name="_xlnm.Print_Titles" localSheetId="0">'Programa - 01'!$5:$7</definedName>
  </definedNames>
  <calcPr calcId="191029"/>
</workbook>
</file>

<file path=xl/calcChain.xml><?xml version="1.0" encoding="utf-8"?>
<calcChain xmlns="http://schemas.openxmlformats.org/spreadsheetml/2006/main">
  <c r="N110" i="1" l="1"/>
  <c r="N111" i="1" s="1"/>
  <c r="N112" i="1" s="1"/>
  <c r="L111" i="1"/>
  <c r="L112" i="1" s="1"/>
  <c r="M111" i="1"/>
  <c r="M112" i="1" s="1"/>
  <c r="L129" i="1"/>
  <c r="L115" i="1"/>
  <c r="L116" i="1" s="1"/>
  <c r="L77" i="1"/>
  <c r="L75" i="1"/>
  <c r="L73" i="1"/>
  <c r="L71" i="1"/>
  <c r="M68" i="1"/>
  <c r="N68" i="1"/>
  <c r="L68" i="1"/>
  <c r="M65" i="1"/>
  <c r="N65" i="1"/>
  <c r="L65" i="1"/>
  <c r="L62" i="1"/>
  <c r="M60" i="1"/>
  <c r="N60" i="1"/>
  <c r="L60" i="1"/>
  <c r="M54" i="1"/>
  <c r="N54" i="1"/>
  <c r="L54" i="1"/>
  <c r="L55" i="1" s="1"/>
  <c r="L46" i="1"/>
  <c r="L47" i="1" s="1"/>
  <c r="L48" i="1" s="1"/>
  <c r="L49" i="1" s="1"/>
  <c r="L39" i="1"/>
  <c r="L36" i="1"/>
  <c r="L34" i="1"/>
  <c r="L27" i="1"/>
  <c r="L28" i="1" s="1"/>
  <c r="M23" i="1"/>
  <c r="M24" i="1" s="1"/>
  <c r="N23" i="1"/>
  <c r="N24" i="1" s="1"/>
  <c r="L23" i="1"/>
  <c r="L24" i="1" s="1"/>
  <c r="L12" i="1"/>
  <c r="L13" i="1" s="1"/>
  <c r="L14" i="1" s="1"/>
  <c r="L15" i="1" s="1"/>
  <c r="N154" i="1"/>
  <c r="M154" i="1"/>
  <c r="L154" i="1"/>
  <c r="L152" i="1"/>
  <c r="L151" i="1" s="1"/>
  <c r="L150" i="1"/>
  <c r="L149" i="1"/>
  <c r="L148" i="1"/>
  <c r="L147" i="1"/>
  <c r="L146" i="1"/>
  <c r="L144" i="1"/>
  <c r="L143" i="1"/>
  <c r="L142" i="1"/>
  <c r="N152" i="1"/>
  <c r="N151" i="1" s="1"/>
  <c r="M152" i="1"/>
  <c r="M151" i="1" s="1"/>
  <c r="N150" i="1"/>
  <c r="M150" i="1"/>
  <c r="N149" i="1"/>
  <c r="M149" i="1"/>
  <c r="N148" i="1"/>
  <c r="M148" i="1"/>
  <c r="N147" i="1"/>
  <c r="M147" i="1"/>
  <c r="N146" i="1"/>
  <c r="M146" i="1"/>
  <c r="N145" i="1"/>
  <c r="M145" i="1"/>
  <c r="L145" i="1"/>
  <c r="N144" i="1"/>
  <c r="M144" i="1"/>
  <c r="N143" i="1"/>
  <c r="M143" i="1"/>
  <c r="N142" i="1"/>
  <c r="M142" i="1"/>
  <c r="L29" i="1" l="1"/>
  <c r="L40" i="1"/>
  <c r="L41" i="1" s="1"/>
  <c r="L69" i="1"/>
  <c r="L141" i="1"/>
  <c r="L140" i="1" s="1"/>
  <c r="N141" i="1"/>
  <c r="N140" i="1" s="1"/>
  <c r="M141" i="1"/>
  <c r="M140" i="1" s="1"/>
  <c r="L42" i="1" l="1"/>
  <c r="L153" i="1"/>
  <c r="L155" i="1" s="1"/>
  <c r="N153" i="1"/>
  <c r="N156" i="1" s="1"/>
  <c r="M153" i="1"/>
  <c r="M155" i="1" s="1"/>
  <c r="L156" i="1" l="1"/>
  <c r="M156" i="1"/>
  <c r="N155" i="1"/>
  <c r="N129" i="1"/>
  <c r="N130" i="1" s="1"/>
  <c r="M129" i="1"/>
  <c r="M130" i="1" s="1"/>
  <c r="L130" i="1"/>
  <c r="N126" i="1"/>
  <c r="M126" i="1"/>
  <c r="L126" i="1"/>
  <c r="N124" i="1"/>
  <c r="M124" i="1"/>
  <c r="L124" i="1"/>
  <c r="L127" i="1" s="1"/>
  <c r="N119" i="1"/>
  <c r="N120" i="1" s="1"/>
  <c r="M119" i="1"/>
  <c r="M120" i="1" s="1"/>
  <c r="L119" i="1"/>
  <c r="L120" i="1" s="1"/>
  <c r="N115" i="1"/>
  <c r="N116" i="1" s="1"/>
  <c r="M115" i="1"/>
  <c r="M116" i="1" s="1"/>
  <c r="N108" i="1"/>
  <c r="N109" i="1" s="1"/>
  <c r="M108" i="1"/>
  <c r="M109" i="1" s="1"/>
  <c r="L108" i="1"/>
  <c r="L109" i="1" s="1"/>
  <c r="N102" i="1"/>
  <c r="M102" i="1"/>
  <c r="L102" i="1"/>
  <c r="N98" i="1"/>
  <c r="M98" i="1"/>
  <c r="L98" i="1"/>
  <c r="N96" i="1"/>
  <c r="M96" i="1"/>
  <c r="L96" i="1"/>
  <c r="N94" i="1"/>
  <c r="M94" i="1"/>
  <c r="L94" i="1"/>
  <c r="N92" i="1"/>
  <c r="M92" i="1"/>
  <c r="L92" i="1"/>
  <c r="N90" i="1"/>
  <c r="M90" i="1"/>
  <c r="L90" i="1"/>
  <c r="L88" i="1"/>
  <c r="N88" i="1"/>
  <c r="M88" i="1"/>
  <c r="N86" i="1"/>
  <c r="M86" i="1"/>
  <c r="L86" i="1"/>
  <c r="N55" i="1"/>
  <c r="M55" i="1"/>
  <c r="N71" i="1"/>
  <c r="M71" i="1"/>
  <c r="N83" i="1"/>
  <c r="M83" i="1"/>
  <c r="L83" i="1"/>
  <c r="N81" i="1"/>
  <c r="M81" i="1"/>
  <c r="L81" i="1"/>
  <c r="N77" i="1"/>
  <c r="M77" i="1"/>
  <c r="N75" i="1"/>
  <c r="M75" i="1"/>
  <c r="N73" i="1"/>
  <c r="M73" i="1"/>
  <c r="N62" i="1"/>
  <c r="M62" i="1"/>
  <c r="M46" i="1"/>
  <c r="N46" i="1"/>
  <c r="N47" i="1" s="1"/>
  <c r="N48" i="1" s="1"/>
  <c r="N49" i="1" s="1"/>
  <c r="N39" i="1"/>
  <c r="M39" i="1"/>
  <c r="N36" i="1"/>
  <c r="M36" i="1"/>
  <c r="N34" i="1"/>
  <c r="M34" i="1"/>
  <c r="N27" i="1"/>
  <c r="N28" i="1" s="1"/>
  <c r="M27" i="1"/>
  <c r="M28" i="1" s="1"/>
  <c r="N12" i="1"/>
  <c r="M12" i="1"/>
  <c r="M13" i="1" s="1"/>
  <c r="M14" i="1" s="1"/>
  <c r="M15" i="1" s="1"/>
  <c r="L103" i="1" l="1"/>
  <c r="L121" i="1" s="1"/>
  <c r="L131" i="1"/>
  <c r="M47" i="1"/>
  <c r="M48" i="1" s="1"/>
  <c r="M49" i="1" s="1"/>
  <c r="M127" i="1"/>
  <c r="M131" i="1" s="1"/>
  <c r="M40" i="1"/>
  <c r="M41" i="1" s="1"/>
  <c r="N13" i="1"/>
  <c r="N14" i="1" s="1"/>
  <c r="N15" i="1" s="1"/>
  <c r="N127" i="1"/>
  <c r="N131" i="1" s="1"/>
  <c r="M103" i="1"/>
  <c r="N103" i="1"/>
  <c r="N40" i="1"/>
  <c r="N41" i="1" s="1"/>
  <c r="M29" i="1"/>
  <c r="N29" i="1"/>
  <c r="N69" i="1"/>
  <c r="M69" i="1"/>
  <c r="L132" i="1" l="1"/>
  <c r="L133" i="1" s="1"/>
  <c r="M42" i="1"/>
  <c r="M121" i="1"/>
  <c r="M132" i="1" s="1"/>
  <c r="N121" i="1"/>
  <c r="N132" i="1" s="1"/>
  <c r="N42" i="1"/>
  <c r="M133" i="1" l="1"/>
  <c r="N133" i="1"/>
</calcChain>
</file>

<file path=xl/sharedStrings.xml><?xml version="1.0" encoding="utf-8"?>
<sst xmlns="http://schemas.openxmlformats.org/spreadsheetml/2006/main" count="536" uniqueCount="338">
  <si>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</si>
  <si>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</si>
  <si>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</si>
  <si>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</si>
  <si>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</si>
  <si>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</si>
  <si>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</si>
  <si>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</si>
  <si>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/>
  </si>
  <si>
    <t>SBB</t>
  </si>
  <si>
    <t>Viso:</t>
  </si>
  <si>
    <t>Iš viso priemonei:</t>
  </si>
  <si>
    <t>Iš viso uždaviniui:</t>
  </si>
  <si>
    <t>Iš viso tikslui:</t>
  </si>
  <si>
    <t>3.1.1.1.1</t>
  </si>
  <si>
    <t>SPP</t>
  </si>
  <si>
    <t>SVA</t>
  </si>
  <si>
    <t>Iš viso programai: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</si>
  <si>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</si>
  <si>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</si>
  <si>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</si>
  <si>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</si>
  <si>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</si>
  <si>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Veiklos vykdytojas</t>
  </si>
  <si>
    <t>3.3.6.1.1</t>
  </si>
  <si>
    <t>3.3.6.1.2</t>
  </si>
  <si>
    <t>3.3.6.2.1</t>
  </si>
  <si>
    <t>3.3.5.1.1</t>
  </si>
  <si>
    <t>3.3.5.2.1</t>
  </si>
  <si>
    <t>3.3.5.2.2</t>
  </si>
  <si>
    <t>3.3.5.2.3</t>
  </si>
  <si>
    <t>3.3.5.3.1</t>
  </si>
  <si>
    <t>3.3.5.3.2</t>
  </si>
  <si>
    <t>3.3.5.3.3</t>
  </si>
  <si>
    <t>3.3.5.3.4</t>
  </si>
  <si>
    <t>3.3.5.3.5</t>
  </si>
  <si>
    <t>3.3.5.3.6</t>
  </si>
  <si>
    <t>3.3.5.3.7</t>
  </si>
  <si>
    <t>3.3.5.3.8</t>
  </si>
  <si>
    <t>3.3.5.3.9</t>
  </si>
  <si>
    <t>3.3.5.3.10</t>
  </si>
  <si>
    <t>3.3.5.3.12</t>
  </si>
  <si>
    <t>3.3.5.3.11</t>
  </si>
  <si>
    <t>3.3.5.3.13</t>
  </si>
  <si>
    <t>3.3.5.3.14.</t>
  </si>
  <si>
    <t>3.3.5.6.1</t>
  </si>
  <si>
    <t>3.3.5.4.1.</t>
  </si>
  <si>
    <t>3.3.5.2.4</t>
  </si>
  <si>
    <t>3.1.2.1.1</t>
  </si>
  <si>
    <t>3.2.2.2.1</t>
  </si>
  <si>
    <t>Patrauklios aplinkos gyvenimui ir poilsiui kūrimas</t>
  </si>
  <si>
    <t>Efektyvus Neringos savivaldybės valdymas</t>
  </si>
  <si>
    <t>2.2.2.1.1.</t>
  </si>
  <si>
    <t>3.1.1.2.1.</t>
  </si>
  <si>
    <t xml:space="preserve">3.3.5.7.1 </t>
  </si>
  <si>
    <t xml:space="preserve">Teisės skyrius </t>
  </si>
  <si>
    <t>Informacinių ir ryšių technologijų veiklos ir plėtros savivaldybės institucijose ir administracijoje užtikrinimas (T)</t>
  </si>
  <si>
    <t>Dalyvaujamojo biudžeto projektų realizavimas (T)</t>
  </si>
  <si>
    <t>Tesisės skyrius</t>
  </si>
  <si>
    <t>Neringos savivaldybės institucijų ir įstaigų darbuotojų kvalifikacijos kėlimo organizavimas (T)</t>
  </si>
  <si>
    <t>Dokumentų valdymo skyrius</t>
  </si>
  <si>
    <t>Neringos savivaldybės tarybos finansinio, ūkinio ir materialinio aptarnavimo užtikrinimas (T)</t>
  </si>
  <si>
    <t>Savivaldybės finansinių įsipareigojimų vykdymas ir žalos atlyginimas (T)</t>
  </si>
  <si>
    <t>Savivaldybės komunikacijos procesų ir ryšių su visuomene užtikrinimas (T)</t>
  </si>
  <si>
    <t>Gyventojų registro tvarkymas ir duomenų teikimas valstybės registrams (T)</t>
  </si>
  <si>
    <t xml:space="preserve"> Civilinės būklės aktų registravimas (T)</t>
  </si>
  <si>
    <t xml:space="preserve">Gyvenamosios vietos deklaravimo ir gyvenamosios vietos neturinčių asmenų apskaitos duomenų tvarkymas (T)  </t>
  </si>
  <si>
    <t>Savivaldybėms priskirtų archyvinių dokumentų tvarkymas (T)</t>
  </si>
  <si>
    <t>Savivaldybės erdvinių duomenų rinkinio tvarkymas (T)</t>
  </si>
  <si>
    <t xml:space="preserve"> Valstybinės kalbos vartojimo ir taisyklingumo kontrolės užtikrinimas (T)</t>
  </si>
  <si>
    <t xml:space="preserve"> Valstybės garantuojamos pirminės teisinės pagalbos teikimas  (T)</t>
  </si>
  <si>
    <t>Duomenų teikimas suteiktos valstybės pagalbos registrui (T)</t>
  </si>
  <si>
    <t>Biudžeto ir turto valdymo skyrius</t>
  </si>
  <si>
    <t xml:space="preserve"> Žemės ūkio funkcijų vykdymas (T)</t>
  </si>
  <si>
    <t xml:space="preserve">Socialinės paramos skyrius </t>
  </si>
  <si>
    <t>Centralizuota vidaus audito tarnyba</t>
  </si>
  <si>
    <t>Vyriausiasis specialiatas (atstovas spaudai ir ryšiams su visuomene)</t>
  </si>
  <si>
    <t>Informacinių technologijų ir civilinės saugos skyrius</t>
  </si>
  <si>
    <t>Civilinės metrikacijos skyrius</t>
  </si>
  <si>
    <t>Architektūros ir teritorijų planavimo skyrius</t>
  </si>
  <si>
    <t>Švietimo skyrius</t>
  </si>
  <si>
    <t>Jaunimo reikalų koordinatorius (vyriausiasis specialistas)</t>
  </si>
  <si>
    <t xml:space="preserve">Juodkrantės priešgaisrinės gelbėjimo tarnybos veiklos organizavimas (T) </t>
  </si>
  <si>
    <t>Neringos savivaldybės kontrolės ir audito tarnyba</t>
  </si>
  <si>
    <t>Neringos savivaldybės Kontrolės ir audito tarnybos finansinio, ūkinio ir materialinio aptarnavimo užtikrinimas (T)</t>
  </si>
  <si>
    <t>Lygių galimybių ir lyčių lygybės užtikrinimas Neringos savivaldybėje (T)</t>
  </si>
  <si>
    <t>Nusikalstamų veikų prevencijos programų įgyvendinimas (T)</t>
  </si>
  <si>
    <t>Korupcijos prevencijos programų įgyvendinimas (T)</t>
  </si>
  <si>
    <t>Viešosios tvarkos užtikrinimo priemonių įgyvendinimas (T)</t>
  </si>
  <si>
    <t xml:space="preserve">01. Savivaldybės valdymo programa </t>
  </si>
  <si>
    <t>Priemonės pavadinimas</t>
  </si>
  <si>
    <t xml:space="preserve">Rėmimo ir motyvavimo programos sukūrimas specialistams, siekiant juos pritraukti ir išlaikyti </t>
  </si>
  <si>
    <t>Pažangios, tolygios ir prieinamos informacinių ir ryšių technologijų infrastruktūros sukūrimas</t>
  </si>
  <si>
    <t>Teikiamų paslaugų skaitmenizavimo vykdymas</t>
  </si>
  <si>
    <t>Informacinių technologijų valdymo ir raštingumo didinimo priemonių įgyvendinimas</t>
  </si>
  <si>
    <t>Dalyvaujamojo biudžeto įgyvendinimas</t>
  </si>
  <si>
    <t>Efektyvios įvairių sektorių darbuotojų kvalifikacijos didinimo ir kompetencijų ugdymo priemonių sistemos sukūrimas</t>
  </si>
  <si>
    <t xml:space="preserve">Neringos savivaldybės tarybos darbo organizavimo užtikrinimas </t>
  </si>
  <si>
    <t xml:space="preserve">Efektyvus Neringos savivaldybės administracijos darbo organizavimas </t>
  </si>
  <si>
    <t xml:space="preserve">Valstybinių (valstybės perduotų savivaldybei) funkcijų vykdymas </t>
  </si>
  <si>
    <t xml:space="preserve">Viešosios tvarkos organizavimas ir vykdymas </t>
  </si>
  <si>
    <t xml:space="preserve">Nusikalstamų veikų ir teisės pažeidimų prevencijos programos įgyvendinimas </t>
  </si>
  <si>
    <t xml:space="preserve">Lygių galimybių ir lyčių lygybės principų įgyvendinimas </t>
  </si>
  <si>
    <t xml:space="preserve">Neringos savivaldybės Kontrolės ir audito tarnybos darbo organizavimo užtikrinimas </t>
  </si>
  <si>
    <t>Biudžetinės įstaigos ,,Paslaugos Neringai" veiklos organizavimas</t>
  </si>
  <si>
    <t>3.1.2.2.1</t>
  </si>
  <si>
    <t>3.1.2.1.2</t>
  </si>
  <si>
    <t xml:space="preserve">Informacinių technologijų valdymo ir raštingumo veiklos organizavimas (T) </t>
  </si>
  <si>
    <t>Rėmimo ir motyvavimo programos sukūrimas ir įgyvendinimas  (T)</t>
  </si>
  <si>
    <t>Kibernetinio saugumo priemonių įgyvendinimas (T)</t>
  </si>
  <si>
    <t>2025 m. poreikis</t>
  </si>
  <si>
    <t>2026 m. poreikis</t>
  </si>
  <si>
    <t>Lėšų poreikis</t>
  </si>
  <si>
    <t>Savivaldybės biudžetas (įskaitant skolintas lėšas) (SB)</t>
  </si>
  <si>
    <t>Skolintos lėšos (SL)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</si>
  <si>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</si>
  <si>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</si>
  <si>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</si>
  <si>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TIKSLŲ, UŽDAVINIŲ, PRIEMONIŲ, VEIKLŲ IR IŠLAIDŲ SUVESTINĖ</t>
  </si>
  <si>
    <t>VB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</si>
  <si>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</si>
  <si>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</si>
  <si>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</si>
  <si>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</si>
  <si>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</si>
  <si>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</si>
  <si>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</si>
  <si>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Ankstesnių metų likučiai (SVA)</t>
  </si>
  <si>
    <t>Kiti šaltiniai (Europos Sąjungos finansinė parama projektams įgyvendinti ir kitos teisėtai gautos lėšos, nurodant atskirus šaltinius) (KTF)</t>
  </si>
  <si>
    <t>Savivaldybės strateginio plėtros plano priemonės kodas</t>
  </si>
  <si>
    <t>2.2.2.1.</t>
  </si>
  <si>
    <t>3.1.1.1.</t>
  </si>
  <si>
    <t>3.1.2.1.</t>
  </si>
  <si>
    <t>3.1.2.2.</t>
  </si>
  <si>
    <t>3.2.2.2.</t>
  </si>
  <si>
    <t>3.3.5.1.</t>
  </si>
  <si>
    <t>3.3.5.2.</t>
  </si>
  <si>
    <t>3.3.5.3.</t>
  </si>
  <si>
    <t>3.3.5.4.</t>
  </si>
  <si>
    <t>3.3.5.6.</t>
  </si>
  <si>
    <t>3.3.5.7.</t>
  </si>
  <si>
    <t>3.3.6.1.</t>
  </si>
  <si>
    <t>3.3.6.2.</t>
  </si>
  <si>
    <t>2025 m. poreikis (tūkst. Eur)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</si>
  <si>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</si>
  <si>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</si>
  <si>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</si>
  <si>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</si>
  <si>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</si>
  <si>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 xml:space="preserve">2.2. tikslas. Užtikrinti kultūrai, sportui ir gyvenimui patrauklios aplinkos kūrimą </t>
  </si>
  <si>
    <t>R-03-01-02</t>
  </si>
  <si>
    <t>V-02-02-02-01-01</t>
  </si>
  <si>
    <t>Informacinių technologijų veiklos ir plėtros įgyvendinimas, proc.</t>
  </si>
  <si>
    <t>V-03-01-01-01-01-01</t>
  </si>
  <si>
    <t>V-03-01-01-01-01-02</t>
  </si>
  <si>
    <t>V-03-01-01-01-01-03</t>
  </si>
  <si>
    <t>Bendros infrastruktūros sukūrimas ir palaikymas</t>
  </si>
  <si>
    <t>V-03-01-01-02-01-01</t>
  </si>
  <si>
    <t>Atvirų duomenų paketo sukūrimas ir jo palaikymas</t>
  </si>
  <si>
    <t>V-03-01-01-02-01-02</t>
  </si>
  <si>
    <t>V-03-01-02-01-01-01</t>
  </si>
  <si>
    <t>V-03-01-02-01-01-02</t>
  </si>
  <si>
    <t>V-03-01-02-02-01-01</t>
  </si>
  <si>
    <t xml:space="preserve">Parengtas tvarkos aprašas, vnt. </t>
  </si>
  <si>
    <t>V-03-01-02-02-01-02</t>
  </si>
  <si>
    <t>R-03-02-02</t>
  </si>
  <si>
    <t>3.2.2.2.1. veikla. Neringos savivaldybės institucijų ir įstaigų darbuotojų kvalifikacijos kėlimo organizavimas</t>
  </si>
  <si>
    <t>Darbuotojų dalyvavusių mokymuose dalis, proc.</t>
  </si>
  <si>
    <t>V-03-02-02-02-01</t>
  </si>
  <si>
    <t>V-03-03-05-01-01</t>
  </si>
  <si>
    <t>V-03-03-05-02-01-01</t>
  </si>
  <si>
    <t>V-03-03-05-02-01-02</t>
  </si>
  <si>
    <t>V-03-03-05-02-01-03</t>
  </si>
  <si>
    <t>Neringos savivaldybės darbo organizavimo užtikrinimas, proc.</t>
  </si>
  <si>
    <t>V-03-03-05-02-02</t>
  </si>
  <si>
    <t>V-03-03-05-02-03-01</t>
  </si>
  <si>
    <t>V-03-03-05-02-03-02</t>
  </si>
  <si>
    <t>Finansinių įsipareigojimų įvykdymas, proc.</t>
  </si>
  <si>
    <t xml:space="preserve">3.3.5.2.4 veikla. Savivaldybės komunikacijos procesų ir ryšių su visuomene užtikrinimas </t>
  </si>
  <si>
    <t>3.3.5.2.3 veikla. Savivaldybės finansinių įsipareigojimų vykdymas ir žalos atlyginimas</t>
  </si>
  <si>
    <t>3.3.5.2.2 veikla. Administracijos direktoriaus rezervas</t>
  </si>
  <si>
    <t>3.3.5.2.1 veikla. Neringos savivaldybės administracijos valstybės tarnautojų ir darbuotojų darbo organizavimas</t>
  </si>
  <si>
    <t>3.3.5.1.1 veikla. Neringos savivaldybės tarybos finansinio, ūkinio ir materialinio aptarnavimo užtikrinimas</t>
  </si>
  <si>
    <t>3.3.5 uždavinys. Organizuoti efektyvų savivaldybės administracijos jai pavaldžių įstaigų valdymą bei valstybinių funkcijų vykdymą</t>
  </si>
  <si>
    <t>3.3 tikslas. Kurti žaliosios savivaldybės modelį</t>
  </si>
  <si>
    <t xml:space="preserve">3.2.2 uždavinys. Padidinti įvairių savivaldybės sektorių tinklaveiką </t>
  </si>
  <si>
    <t>3.2 tikslas. Viešųjų paslaugų kokybės gerinimas</t>
  </si>
  <si>
    <t>3.1.2.2.1 veikla. Dalyvaujamojo biudžeto projektų realizavimas</t>
  </si>
  <si>
    <t>3.1.2.1.1 veikla. Informacinių technologijų valdymo ir raštingumo veiklos organizavimas</t>
  </si>
  <si>
    <t xml:space="preserve">3.1.2 uždavinys. Padidinti gyventojų įsitraukimą į savivaldybės procesus </t>
  </si>
  <si>
    <t>3.1.1.1.2 veikla. Neringos savivaldybės teikiamų paslaugų skaitmenizavimas</t>
  </si>
  <si>
    <t xml:space="preserve">3.1.1.1.1 veikla. Informacinių ir ryšių technologijų veiklos ir plėtros savivaldybės institucijose ir administracijoje užtikrinimas </t>
  </si>
  <si>
    <t xml:space="preserve">3.1.1 uždavinys. Vykdyti elektroninių viešųjų ir administracinių paslaugų ir informacinių technologijų diegimą savivaldybės įstaigose ir organizacijose, biudžetinėse įstaigose </t>
  </si>
  <si>
    <t>3.1 tikslas. Technologinės pažangos vystymas</t>
  </si>
  <si>
    <t>2.2.2.1.1 veikla. Rėmimo ir motyvavimo programos sukūrimas</t>
  </si>
  <si>
    <t xml:space="preserve">2.2.2 uždavinys. Pritraukti nuolatos gyvenančius ir dirbančius gyventojus į savivaldybę </t>
  </si>
  <si>
    <t>V-03-03-05-02-04</t>
  </si>
  <si>
    <t>3.3.5.3.1 veikla. Gyventojų registro tvarkymas ir duomenų teikimas valstybės registrams</t>
  </si>
  <si>
    <t>V-03-03-05-03-01</t>
  </si>
  <si>
    <t>Tvarkomų registrų skaičius</t>
  </si>
  <si>
    <t>3.3.5.3.2 veikla. Civilinės būklės aktų registravimas</t>
  </si>
  <si>
    <t>V-03-03-05-03-02</t>
  </si>
  <si>
    <t>3.3.5.3.3 veikla. Gyvenamosios vietos deklaravimo ir gyvenamosios vietos neturinčių asmenų apskaitos duomenų tvarkymas</t>
  </si>
  <si>
    <t>V-03-03-05-03-03</t>
  </si>
  <si>
    <t>3.3.5.3.4 veikla. Savivaldybėms priskirtų archyvinių dokumentų tvarkymas</t>
  </si>
  <si>
    <t>V-03-03-05-03-04</t>
  </si>
  <si>
    <t xml:space="preserve">3.3.5.3.5 veikla. Civilinės saugos organizavimas </t>
  </si>
  <si>
    <t>V-03-03-05-03-05-01</t>
  </si>
  <si>
    <t>V-03-03-05-03-05-02</t>
  </si>
  <si>
    <t>V-03-03-05-03-05-03</t>
  </si>
  <si>
    <t>3.3.5.3.6 veikla. Dalyvavimas mobilizacijos vykdyme ir įgyvendinime</t>
  </si>
  <si>
    <t>V-03-03-05-03-06</t>
  </si>
  <si>
    <t>3.3.5.3.7 veikla. Savivaldybės erdvinių duomenų rinkinio tvarkymas</t>
  </si>
  <si>
    <t>V-03-03-05-03-07</t>
  </si>
  <si>
    <t>3.3.5.3.8 veikla. Valstybinės kalbos vartojimo ir taisyklingumo kontrolės užtikrinimas</t>
  </si>
  <si>
    <t>V-03-03-05-03-08</t>
  </si>
  <si>
    <t>3.3.5.3.9 Valstybės garantuojamos pirminės teisinės pagalbos teikimas</t>
  </si>
  <si>
    <t>Valstybės garantuojamos pirminės teisinės pagalbos suteikimas, vnt.</t>
  </si>
  <si>
    <t>V-03-03-05-03-09</t>
  </si>
  <si>
    <t>3.3.5.3.10 veikla. Jaunimo teisių apsaugos užtikrinimas</t>
  </si>
  <si>
    <t>V-03-03-05-03-10</t>
  </si>
  <si>
    <t>3.3.5.3.11 veikla. Duomenų teikimas suteiktos valstybės pagalbos registrui</t>
  </si>
  <si>
    <t>V-03-03-05-03-11</t>
  </si>
  <si>
    <t>V-03-03-05-03-12</t>
  </si>
  <si>
    <t>3.3.5.3.13 veikla. Savivaldybei priskirtos valstybinės žemės ir kito valstybės turto valdymo, naudojimo ir disponavimo juo patikėjimo teise užtikrinimas</t>
  </si>
  <si>
    <t>V-03-03-05-03-13</t>
  </si>
  <si>
    <t xml:space="preserve">3.3.5.3.14 veikla. Juodkrantės priešgaisrinės gelbėjimo tarnybos veiklos organizavimas </t>
  </si>
  <si>
    <t>V-03-03-05-03-14-01</t>
  </si>
  <si>
    <t>V-03-03-05-03-14-02</t>
  </si>
  <si>
    <t>V-03-03-05-03-14-03</t>
  </si>
  <si>
    <t>Tarnybos veiklos užtikrinimas, proc.</t>
  </si>
  <si>
    <t>Kontrolės postų veiklos užtikrinimas, proc.</t>
  </si>
  <si>
    <t>3.3.5.6.1 veikla. Neringos savivaldybės Kontrolės ir audito tarnybos finansinio, ūkinio ir materialinio aptarnavimo užtikrinimas</t>
  </si>
  <si>
    <t>Kontrolės ir audito tarnybos darbo organizavimo užtikrinimas, proc.</t>
  </si>
  <si>
    <t>V-03-03-05-04-01-01</t>
  </si>
  <si>
    <t>V-03-03-05-04-01-02</t>
  </si>
  <si>
    <t>V-03-03-05-04-01-03</t>
  </si>
  <si>
    <t>V-03-03-05-06-01-01</t>
  </si>
  <si>
    <t>V-03-03-05-06-01-02</t>
  </si>
  <si>
    <t>3.3.5.7.1 veikla. Lygių galimybių ir lyčių lygybės užtikrinimas Neringos savivaldybėje</t>
  </si>
  <si>
    <t>V-03-03-05-07-01-01</t>
  </si>
  <si>
    <t>V-03-03-05-07-01-02</t>
  </si>
  <si>
    <t>V-03-03-05-07-01-03</t>
  </si>
  <si>
    <t xml:space="preserve">3.3.6 uždavinys. Organizuoti ir įgyvendinti viešojo saugumo ir nusikalstamumo prevencijos užtikrinimo priemones </t>
  </si>
  <si>
    <t>3.3.6.1.1 veikla. Nusikalstamų veikų prevencijos programų įgyvendinimas</t>
  </si>
  <si>
    <t>V-03-03-06-01-01</t>
  </si>
  <si>
    <t>3.3.6.1.2 veikla. Korupcijos prevencijos programų įgyvendinimas</t>
  </si>
  <si>
    <t>V-03-03-06-01-02</t>
  </si>
  <si>
    <t>3.3.6.2.1 veikla. Viešosios tvarkos užtikrinimo priemonių įgyvendinimas</t>
  </si>
  <si>
    <t xml:space="preserve">Užtikrinti kultūrai, sportui ir gyvenimui patrauklios aplinkos kūrimą </t>
  </si>
  <si>
    <t xml:space="preserve">Padidinti nuolat gyvenančių ir dirbančių gyventojų skaičių savivaldybėje </t>
  </si>
  <si>
    <t>Technologinės pažangos vystymas</t>
  </si>
  <si>
    <t xml:space="preserve">Vykdyti elektroninių viešųjų ir administracinių paslaugų ir informacinių technologijų diegimą savivaldybės įstaigose ir organizacijose, biudžetinėse įstaigose </t>
  </si>
  <si>
    <t xml:space="preserve">Padidinti gyventojų įsitraukimą į savivaldybės procesus </t>
  </si>
  <si>
    <t>Viešųjų paslaugų kokybės gerinimas</t>
  </si>
  <si>
    <t xml:space="preserve">Padidinti įvairių savivaldybės sektorių tinklaveiką </t>
  </si>
  <si>
    <t>Kurti žaliosios savivaldybės modelį</t>
  </si>
  <si>
    <t xml:space="preserve">Organizuoti efektyvų savivaldybės administracijos jai pavaldžių įstaigų valdymą bei valstybinių funkcijų vykdymą </t>
  </si>
  <si>
    <t xml:space="preserve">Organizuoti ir įgyvendinti viešojo saugumo ir nusikalstamumo prevencijos užtikrinimo priemones </t>
  </si>
  <si>
    <t>2.1.</t>
  </si>
  <si>
    <t>3.2.</t>
  </si>
  <si>
    <t>Neringos savivaldybės teikiamų paslaugų skaitmenizavimas (T)</t>
  </si>
  <si>
    <t>Dalyvavimas mobilizacijos vykdyme ir įgyvendinime (T)</t>
  </si>
  <si>
    <t>Civilinės saugos organizavimas (T)</t>
  </si>
  <si>
    <t xml:space="preserve">Jaunimo teisių apsaugos užtikrinimas (T) </t>
  </si>
  <si>
    <t>Mero rezervas (T)</t>
  </si>
  <si>
    <t>Savivaldybės teritorijoje esančių miestų ir miestelių teritorijų ribose valstybinės žemės, perduotos Lietuvos Respublikos Vyriausybės nutarimu, patikėjimo funkcijai atlikti</t>
  </si>
  <si>
    <t>V-02-02-02-01-02</t>
  </si>
  <si>
    <t>Mero rezervo lėšų administravimas, proc.</t>
  </si>
  <si>
    <t>2.2.2.2.</t>
  </si>
  <si>
    <t>01 Savivaldybės valdymo programa</t>
  </si>
  <si>
    <t>Kelionės į darbą išlaidų kompensavimas, darbuotojų sk.</t>
  </si>
  <si>
    <t>Darbuotojų atsakomybės draudimas, darbuotojų sk.</t>
  </si>
  <si>
    <t>Realizuotų projektų sk.</t>
  </si>
  <si>
    <t>Kompiuterizuotų ir saugių darbo vietų sk.</t>
  </si>
  <si>
    <t>Skaitmenizuotų paslaugų sk.</t>
  </si>
  <si>
    <t>Įgyvendintų priemonių sk.</t>
  </si>
  <si>
    <t>Dalyvavusių mokymuose sk.</t>
  </si>
  <si>
    <t>Neringos savivaldybės tarybos narių sk.</t>
  </si>
  <si>
    <t>Neringos savivaldybės administracijos pareigybių sk.</t>
  </si>
  <si>
    <t>Atlikti gyventojų nuomonės tyrimai, vnt.</t>
  </si>
  <si>
    <t>Pasirašytų paskolų sutarčių, sk.</t>
  </si>
  <si>
    <t>Paruoštų viešinamų žinučių sk.</t>
  </si>
  <si>
    <t>Įregistruotų civilinės būklės aktų įrašų sk.</t>
  </si>
  <si>
    <t>Likviduotų įmonių ilgai saugomų dokumentų kiekis, tiesiniais metrais</t>
  </si>
  <si>
    <t>Perspėjimo sistemos įjungimų sk.</t>
  </si>
  <si>
    <t>Suorganizuotų civilinės saugos pratybų sk.</t>
  </si>
  <si>
    <t>Atliktų civilinės saugos būklės patikrinimų sk.</t>
  </si>
  <si>
    <t>Parengtų ir suderintų savivaldybės mobilizacijos planų sk.</t>
  </si>
  <si>
    <t>Pasirašytų sutarčių sk.</t>
  </si>
  <si>
    <t>Valstybinės kalbos vartojimo ir taisyklingumo patikrinimų sk.</t>
  </si>
  <si>
    <t>Įgyvendintų veiklų sk.</t>
  </si>
  <si>
    <t>Registrų sk.</t>
  </si>
  <si>
    <t>3.3.5.3.12 veikla. Žemės ūkio funkcijų vykdymas</t>
  </si>
  <si>
    <t>Valstybės turto vnt.</t>
  </si>
  <si>
    <t>Postų sk.</t>
  </si>
  <si>
    <t>Darbuotojų sk.</t>
  </si>
  <si>
    <t>Kontrolės postų sk.</t>
  </si>
  <si>
    <t>Atliktų auditų sk.</t>
  </si>
  <si>
    <t>Įstaigų, įvykdžiusių lygių galimybių matavimą, sk.</t>
  </si>
  <si>
    <t>Administracijos skyrių, kuriuose duomenys skiriami pagal lytį, sk.</t>
  </si>
  <si>
    <t>Paruoštų informacinių pranešimų apie lygias galimybes ir lyčių lygybę sk.</t>
  </si>
  <si>
    <t>Įgyvendintų nusikalstamų veikų prevencijos programų sk.</t>
  </si>
  <si>
    <t>Įgyvendintų korupcijos prevencijos programų sk.</t>
  </si>
  <si>
    <t>Įgyvendintų viešosios tvarkos priemonių sk.</t>
  </si>
  <si>
    <t>Specialistų / darbuotojų, dalyvavusių mokymuose, dalis – 80 proc.</t>
  </si>
  <si>
    <t>Administruotų gyvenamosios vietos deklaracijų sk., vnt.</t>
  </si>
  <si>
    <t>Biudžetinės įstaigos „Paslaugos Neringai“ veiklos organizavimas užtikrinant kontrolės postų darbą (T)</t>
  </si>
  <si>
    <t>Biudžetinė įstaiga  „Paslaugos Neringai“</t>
  </si>
  <si>
    <t>3.3.5.4.1 veikla. Biudžetinės įstaigos  „Paslaugos Neringai“ veiklos organizavimas užtikrinant kontrolės postų darbą</t>
  </si>
  <si>
    <t>R-02-02-02</t>
  </si>
  <si>
    <t>Dirbančiųjų ilgiau  nei 3 m.pritrauktų specialistų skaičius</t>
  </si>
  <si>
    <t>2025–2027 METŲ STRATEGINIO VEIKLOS PLANO</t>
  </si>
  <si>
    <t>Neringos savivaldybės 2025–2027 metų 
Strateginio veiklos plano
2 priedas</t>
  </si>
  <si>
    <t>2026 m. poreikis (tūkst. Eur)</t>
  </si>
  <si>
    <t>2027 m. poreikis (tūkst. Eur.)</t>
  </si>
  <si>
    <t>V-03-03-06-02-01-01</t>
  </si>
  <si>
    <t>V-03-03-06-02-01-02</t>
  </si>
  <si>
    <t>V-03-03-06-02-01-03</t>
  </si>
  <si>
    <t>Sumažėjęs viešosios tvarkos administracinių pažeidimų lygis, proc.</t>
  </si>
  <si>
    <t>Gyventojų pasitenkinimo lygis dėl viešosios tvarkos organizavimo, proc.</t>
  </si>
  <si>
    <t>V-02-02-02-01-03</t>
  </si>
  <si>
    <t>Neringos savivaldybės administracijos valstybės tarnautojų ir darbuotojų darbo organizavimas (T)</t>
  </si>
  <si>
    <t>3.3.5.5.1 veikla. Viešojo valdymo ir administracinės naštos mažinimo priemonių įgyvendinimas</t>
  </si>
  <si>
    <t>V-03-03-05-05-01-01</t>
  </si>
  <si>
    <t>V-03-03-05-05-01-02</t>
  </si>
  <si>
    <t>V-03-03-05-05-01-03</t>
  </si>
  <si>
    <t>V-03-03-05-05-01-04</t>
  </si>
  <si>
    <t>Viešojo valdymo tobulinimo priemonių skaičius, vnt.</t>
  </si>
  <si>
    <t>Administracinės naštos mažinimo priemonių skaičius, vnt.</t>
  </si>
  <si>
    <t>Gyventojų pasitenkinimo lygis teikiamomis paslaugomis, proc. ne mažiau</t>
  </si>
  <si>
    <t>3.3.5.5</t>
  </si>
  <si>
    <t>3.3.5.5.</t>
  </si>
  <si>
    <t>3.3.5.5.1.</t>
  </si>
  <si>
    <t>Viešojo valdymo ir administracinės naštos mažinimo priemonių įgyvendinimas (T)</t>
  </si>
  <si>
    <t>3.1.1.2.</t>
  </si>
  <si>
    <t>Specialistų rėmimo ir motyvavimo priemonės, vnt.</t>
  </si>
  <si>
    <t>2027 m. poreikis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</si>
</sst>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6"/>
      <name val="Calibri"/>
      <family val="2"/>
      <charset val="186"/>
    </font>
    <font>
      <b/>
      <sz val="16"/>
      <name val="Calibri"/>
      <family val="2"/>
      <charset val="186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8">
    <xf numFmtId="0" fontId="0" fillId="0" borderId="0" xfId="0"/>
    <xf numFmtId="0" fontId="18" fillId="45" borderId="25" xfId="0" applyFont="1" applyFill="1" applyBorder="1" applyAlignment="1">
      <alignment horizontal="center" vertical="center" wrapText="1"/>
    </xf>
    <xf numFmtId="0" fontId="18" fillId="45" borderId="24" xfId="0" applyFont="1" applyFill="1" applyBorder="1" applyAlignment="1">
      <alignment horizontal="center" vertical="center" wrapText="1"/>
    </xf>
    <xf numFmtId="165" fontId="18" fillId="45" borderId="49" xfId="0" applyNumberFormat="1" applyFont="1" applyFill="1" applyBorder="1" applyAlignment="1">
      <alignment horizontal="center"/>
    </xf>
    <xf numFmtId="0" fontId="20" fillId="50" borderId="41" xfId="0" applyFont="1" applyFill="1" applyBorder="1" applyAlignment="1">
      <alignment horizontal="center" vertical="center" wrapText="1"/>
    </xf>
    <xf numFmtId="0" fontId="20" fillId="50" borderId="31" xfId="0" applyFont="1" applyFill="1" applyBorder="1" applyAlignment="1">
      <alignment horizontal="center" vertical="center" wrapText="1"/>
    </xf>
    <xf numFmtId="0" fontId="18" fillId="45" borderId="22" xfId="0" applyFont="1" applyFill="1" applyBorder="1" applyAlignment="1">
      <alignment horizontal="center" vertical="center" wrapText="1"/>
    </xf>
    <xf numFmtId="164" fontId="18" fillId="34" borderId="22" xfId="0" applyNumberFormat="1" applyFont="1" applyFill="1" applyBorder="1" applyAlignment="1">
      <alignment horizontal="center"/>
    </xf>
    <xf numFmtId="164" fontId="18" fillId="48" borderId="50" xfId="0" applyNumberFormat="1" applyFont="1" applyFill="1" applyBorder="1" applyAlignment="1">
      <alignment horizontal="center"/>
    </xf>
    <xf numFmtId="164" fontId="19" fillId="0" borderId="46" xfId="0" applyNumberFormat="1" applyFont="1" applyBorder="1" applyAlignment="1">
      <alignment horizontal="center"/>
    </xf>
    <xf numFmtId="164" fontId="19" fillId="51" borderId="46" xfId="0" applyNumberFormat="1" applyFont="1" applyFill="1" applyBorder="1" applyAlignment="1">
      <alignment horizontal="center"/>
    </xf>
    <xf numFmtId="164" fontId="19" fillId="0" borderId="49" xfId="0" applyNumberFormat="1" applyFont="1" applyBorder="1" applyAlignment="1">
      <alignment horizontal="center"/>
    </xf>
    <xf numFmtId="164" fontId="18" fillId="34" borderId="26" xfId="0" applyNumberFormat="1" applyFont="1" applyFill="1" applyBorder="1" applyAlignment="1">
      <alignment horizontal="center"/>
    </xf>
    <xf numFmtId="164" fontId="19" fillId="0" borderId="19" xfId="0" applyNumberFormat="1" applyFont="1" applyBorder="1" applyAlignment="1">
      <alignment horizontal="center"/>
    </xf>
    <xf numFmtId="164" fontId="19" fillId="0" borderId="73" xfId="0" applyNumberFormat="1" applyFont="1" applyBorder="1" applyAlignment="1">
      <alignment horizontal="center"/>
    </xf>
    <xf numFmtId="164" fontId="19" fillId="0" borderId="51" xfId="0" applyNumberFormat="1" applyFont="1" applyBorder="1" applyAlignment="1">
      <alignment horizontal="center"/>
    </xf>
    <xf numFmtId="164" fontId="18" fillId="45" borderId="32" xfId="0" applyNumberFormat="1" applyFont="1" applyFill="1" applyBorder="1" applyAlignment="1">
      <alignment horizontal="center"/>
    </xf>
    <xf numFmtId="0" fontId="21" fillId="50" borderId="32" xfId="0" applyFont="1" applyFill="1" applyBorder="1" applyAlignment="1">
      <alignment horizontal="center" vertical="center" wrapText="1"/>
    </xf>
    <xf numFmtId="0" fontId="21" fillId="50" borderId="31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justify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justify" vertical="center"/>
    </xf>
    <xf numFmtId="0" fontId="21" fillId="0" borderId="3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justify" vertical="center" wrapText="1"/>
    </xf>
    <xf numFmtId="0" fontId="23" fillId="0" borderId="58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4" fillId="0" borderId="0" xfId="0" applyFont="1"/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justify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textRotation="90" wrapText="1"/>
    </xf>
    <xf numFmtId="49" fontId="18" fillId="34" borderId="15" xfId="0" applyNumberFormat="1" applyFont="1" applyFill="1" applyBorder="1" applyAlignment="1">
      <alignment horizontal="center" vertical="center" textRotation="90" wrapText="1"/>
    </xf>
    <xf numFmtId="0" fontId="18" fillId="34" borderId="47" xfId="0" applyFont="1" applyFill="1" applyBorder="1" applyAlignment="1">
      <alignment horizontal="center" vertical="center" wrapText="1"/>
    </xf>
    <xf numFmtId="0" fontId="18" fillId="34" borderId="47" xfId="0" applyFont="1" applyFill="1" applyBorder="1" applyAlignment="1">
      <alignment horizontal="center" vertical="center" textRotation="90" wrapText="1"/>
    </xf>
    <xf numFmtId="0" fontId="18" fillId="34" borderId="76" xfId="0" applyFont="1" applyFill="1" applyBorder="1" applyAlignment="1">
      <alignment horizontal="center" vertical="center" textRotation="90" wrapText="1"/>
    </xf>
    <xf numFmtId="0" fontId="19" fillId="34" borderId="68" xfId="0" applyFont="1" applyFill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left" vertical="center" wrapText="1"/>
    </xf>
    <xf numFmtId="164" fontId="19" fillId="0" borderId="53" xfId="0" applyNumberFormat="1" applyFont="1" applyBorder="1" applyAlignment="1">
      <alignment horizontal="center" vertical="center" wrapText="1"/>
    </xf>
    <xf numFmtId="164" fontId="19" fillId="0" borderId="71" xfId="0" applyNumberFormat="1" applyFont="1" applyBorder="1" applyAlignment="1">
      <alignment horizontal="center" vertical="center" wrapText="1"/>
    </xf>
    <xf numFmtId="0" fontId="19" fillId="41" borderId="53" xfId="0" applyFont="1" applyFill="1" applyBorder="1" applyAlignment="1">
      <alignment horizontal="center" vertical="center" wrapText="1"/>
    </xf>
    <xf numFmtId="164" fontId="19" fillId="41" borderId="53" xfId="0" applyNumberFormat="1" applyFont="1" applyFill="1" applyBorder="1" applyAlignment="1">
      <alignment horizontal="center" vertical="center" wrapText="1"/>
    </xf>
    <xf numFmtId="164" fontId="19" fillId="41" borderId="69" xfId="0" applyNumberFormat="1" applyFont="1" applyFill="1" applyBorder="1" applyAlignment="1">
      <alignment horizontal="center" vertical="center" wrapText="1"/>
    </xf>
    <xf numFmtId="164" fontId="19" fillId="0" borderId="69" xfId="0" applyNumberFormat="1" applyFont="1" applyBorder="1" applyAlignment="1">
      <alignment horizontal="center" vertical="center" wrapText="1"/>
    </xf>
    <xf numFmtId="164" fontId="19" fillId="0" borderId="72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34" borderId="70" xfId="0" applyFont="1" applyFill="1" applyBorder="1" applyAlignment="1">
      <alignment horizontal="left" vertical="center" wrapText="1"/>
    </xf>
    <xf numFmtId="164" fontId="18" fillId="34" borderId="28" xfId="0" applyNumberFormat="1" applyFont="1" applyFill="1" applyBorder="1" applyAlignment="1">
      <alignment horizontal="center" vertical="center" wrapText="1"/>
    </xf>
    <xf numFmtId="164" fontId="18" fillId="34" borderId="29" xfId="0" applyNumberFormat="1" applyFont="1" applyFill="1" applyBorder="1" applyAlignment="1">
      <alignment horizontal="center" vertical="center" wrapText="1"/>
    </xf>
    <xf numFmtId="164" fontId="18" fillId="34" borderId="79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35" borderId="53" xfId="0" applyFont="1" applyFill="1" applyBorder="1" applyAlignment="1">
      <alignment horizontal="left" vertical="center"/>
    </xf>
    <xf numFmtId="0" fontId="18" fillId="35" borderId="27" xfId="0" applyFont="1" applyFill="1" applyBorder="1" applyAlignment="1">
      <alignment horizontal="left" vertical="center"/>
    </xf>
    <xf numFmtId="0" fontId="18" fillId="35" borderId="33" xfId="0" applyFont="1" applyFill="1" applyBorder="1" applyAlignment="1">
      <alignment horizontal="left" vertical="center"/>
    </xf>
    <xf numFmtId="0" fontId="19" fillId="35" borderId="21" xfId="0" applyFont="1" applyFill="1" applyBorder="1" applyAlignment="1">
      <alignment horizontal="left" vertical="center"/>
    </xf>
    <xf numFmtId="0" fontId="19" fillId="35" borderId="77" xfId="0" applyFont="1" applyFill="1" applyBorder="1" applyAlignment="1">
      <alignment horizontal="left" vertical="center"/>
    </xf>
    <xf numFmtId="0" fontId="19" fillId="36" borderId="53" xfId="0" applyFont="1" applyFill="1" applyBorder="1" applyAlignment="1">
      <alignment horizontal="left" vertical="center"/>
    </xf>
    <xf numFmtId="0" fontId="18" fillId="36" borderId="20" xfId="0" applyFont="1" applyFill="1" applyBorder="1" applyAlignment="1">
      <alignment horizontal="left" vertical="center"/>
    </xf>
    <xf numFmtId="0" fontId="18" fillId="36" borderId="21" xfId="0" applyFont="1" applyFill="1" applyBorder="1" applyAlignment="1">
      <alignment horizontal="left" vertical="center"/>
    </xf>
    <xf numFmtId="0" fontId="19" fillId="36" borderId="21" xfId="0" applyFont="1" applyFill="1" applyBorder="1" applyAlignment="1">
      <alignment horizontal="left" vertical="center"/>
    </xf>
    <xf numFmtId="0" fontId="19" fillId="36" borderId="77" xfId="0" applyFont="1" applyFill="1" applyBorder="1" applyAlignment="1">
      <alignment horizontal="left" vertical="center"/>
    </xf>
    <xf numFmtId="0" fontId="19" fillId="35" borderId="59" xfId="0" applyFont="1" applyFill="1" applyBorder="1" applyAlignment="1">
      <alignment horizontal="left" vertical="center"/>
    </xf>
    <xf numFmtId="0" fontId="19" fillId="35" borderId="16" xfId="0" applyFont="1" applyFill="1" applyBorder="1" applyAlignment="1">
      <alignment horizontal="left" vertical="center"/>
    </xf>
    <xf numFmtId="0" fontId="19" fillId="36" borderId="16" xfId="0" applyFont="1" applyFill="1" applyBorder="1" applyAlignment="1">
      <alignment horizontal="left" vertical="center"/>
    </xf>
    <xf numFmtId="0" fontId="18" fillId="37" borderId="22" xfId="0" applyFont="1" applyFill="1" applyBorder="1" applyAlignment="1">
      <alignment horizontal="center" vertical="center"/>
    </xf>
    <xf numFmtId="164" fontId="18" fillId="37" borderId="22" xfId="0" applyNumberFormat="1" applyFont="1" applyFill="1" applyBorder="1" applyAlignment="1">
      <alignment horizontal="center" vertical="center"/>
    </xf>
    <xf numFmtId="164" fontId="18" fillId="40" borderId="22" xfId="0" applyNumberFormat="1" applyFont="1" applyFill="1" applyBorder="1" applyAlignment="1">
      <alignment horizontal="center" vertical="center"/>
    </xf>
    <xf numFmtId="164" fontId="18" fillId="43" borderId="22" xfId="0" applyNumberFormat="1" applyFont="1" applyFill="1" applyBorder="1" applyAlignment="1">
      <alignment horizontal="center" vertical="center"/>
    </xf>
    <xf numFmtId="164" fontId="18" fillId="36" borderId="28" xfId="0" applyNumberFormat="1" applyFont="1" applyFill="1" applyBorder="1" applyAlignment="1">
      <alignment horizontal="center" vertical="center"/>
    </xf>
    <xf numFmtId="164" fontId="18" fillId="44" borderId="29" xfId="0" applyNumberFormat="1" applyFont="1" applyFill="1" applyBorder="1" applyAlignment="1">
      <alignment horizontal="center" vertical="center"/>
    </xf>
    <xf numFmtId="164" fontId="18" fillId="36" borderId="79" xfId="0" applyNumberFormat="1" applyFont="1" applyFill="1" applyBorder="1" applyAlignment="1">
      <alignment horizontal="center" vertical="center"/>
    </xf>
    <xf numFmtId="164" fontId="18" fillId="53" borderId="22" xfId="0" applyNumberFormat="1" applyFont="1" applyFill="1" applyBorder="1" applyAlignment="1">
      <alignment horizontal="center" vertical="center"/>
    </xf>
    <xf numFmtId="0" fontId="19" fillId="34" borderId="53" xfId="0" applyFont="1" applyFill="1" applyBorder="1" applyAlignment="1">
      <alignment horizontal="left" vertical="center"/>
    </xf>
    <xf numFmtId="0" fontId="18" fillId="34" borderId="53" xfId="0" applyFont="1" applyFill="1" applyBorder="1" applyAlignment="1">
      <alignment horizontal="center" vertical="center"/>
    </xf>
    <xf numFmtId="0" fontId="18" fillId="34" borderId="40" xfId="0" applyFont="1" applyFill="1" applyBorder="1" applyAlignment="1">
      <alignment horizontal="center" vertical="center"/>
    </xf>
    <xf numFmtId="0" fontId="18" fillId="34" borderId="41" xfId="0" applyFont="1" applyFill="1" applyBorder="1" applyAlignment="1">
      <alignment horizontal="center" vertical="center"/>
    </xf>
    <xf numFmtId="0" fontId="18" fillId="35" borderId="17" xfId="0" applyFont="1" applyFill="1" applyBorder="1" applyAlignment="1">
      <alignment horizontal="left" vertical="center"/>
    </xf>
    <xf numFmtId="0" fontId="18" fillId="35" borderId="18" xfId="0" applyFont="1" applyFill="1" applyBorder="1" applyAlignment="1">
      <alignment horizontal="left" vertical="center"/>
    </xf>
    <xf numFmtId="0" fontId="19" fillId="35" borderId="18" xfId="0" applyFont="1" applyFill="1" applyBorder="1" applyAlignment="1">
      <alignment horizontal="left" vertical="center"/>
    </xf>
    <xf numFmtId="0" fontId="19" fillId="35" borderId="19" xfId="0" applyFont="1" applyFill="1" applyBorder="1" applyAlignment="1">
      <alignment horizontal="left" vertical="center"/>
    </xf>
    <xf numFmtId="0" fontId="19" fillId="0" borderId="71" xfId="0" applyFont="1" applyBorder="1" applyAlignment="1">
      <alignment horizontal="center" vertical="center" wrapText="1"/>
    </xf>
    <xf numFmtId="0" fontId="18" fillId="36" borderId="27" xfId="0" applyFont="1" applyFill="1" applyBorder="1" applyAlignment="1">
      <alignment horizontal="left" vertical="center"/>
    </xf>
    <xf numFmtId="0" fontId="19" fillId="36" borderId="0" xfId="0" applyFont="1" applyFill="1" applyAlignment="1">
      <alignment horizontal="left" vertical="center"/>
    </xf>
    <xf numFmtId="0" fontId="19" fillId="36" borderId="33" xfId="0" applyFont="1" applyFill="1" applyBorder="1" applyAlignment="1">
      <alignment horizontal="left" vertical="center"/>
    </xf>
    <xf numFmtId="0" fontId="19" fillId="36" borderId="46" xfId="0" applyFont="1" applyFill="1" applyBorder="1" applyAlignment="1">
      <alignment horizontal="left" vertical="center"/>
    </xf>
    <xf numFmtId="0" fontId="19" fillId="0" borderId="16" xfId="0" applyFont="1" applyBorder="1" applyAlignment="1">
      <alignment horizontal="center" vertical="center" wrapText="1"/>
    </xf>
    <xf numFmtId="0" fontId="19" fillId="40" borderId="22" xfId="0" applyFont="1" applyFill="1" applyBorder="1" applyAlignment="1">
      <alignment horizontal="center" vertical="center" wrapText="1"/>
    </xf>
    <xf numFmtId="164" fontId="19" fillId="40" borderId="22" xfId="0" applyNumberFormat="1" applyFont="1" applyFill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 wrapText="1"/>
    </xf>
    <xf numFmtId="164" fontId="19" fillId="0" borderId="44" xfId="0" applyNumberFormat="1" applyFont="1" applyBorder="1" applyAlignment="1">
      <alignment horizontal="center" vertical="center" wrapText="1"/>
    </xf>
    <xf numFmtId="0" fontId="19" fillId="40" borderId="22" xfId="0" applyFont="1" applyFill="1" applyBorder="1" applyAlignment="1">
      <alignment horizontal="center" vertical="center"/>
    </xf>
    <xf numFmtId="164" fontId="19" fillId="40" borderId="22" xfId="0" applyNumberFormat="1" applyFont="1" applyFill="1" applyBorder="1" applyAlignment="1">
      <alignment horizontal="center" vertical="center"/>
    </xf>
    <xf numFmtId="0" fontId="18" fillId="40" borderId="26" xfId="0" applyFont="1" applyFill="1" applyBorder="1" applyAlignment="1">
      <alignment horizontal="center" vertical="center"/>
    </xf>
    <xf numFmtId="164" fontId="18" fillId="36" borderId="53" xfId="0" applyNumberFormat="1" applyFont="1" applyFill="1" applyBorder="1" applyAlignment="1">
      <alignment horizontal="center" vertical="center"/>
    </xf>
    <xf numFmtId="164" fontId="18" fillId="44" borderId="53" xfId="0" applyNumberFormat="1" applyFont="1" applyFill="1" applyBorder="1" applyAlignment="1">
      <alignment horizontal="center" vertical="center"/>
    </xf>
    <xf numFmtId="164" fontId="18" fillId="36" borderId="69" xfId="0" applyNumberFormat="1" applyFont="1" applyFill="1" applyBorder="1" applyAlignment="1">
      <alignment horizontal="center" vertical="center"/>
    </xf>
    <xf numFmtId="0" fontId="18" fillId="37" borderId="26" xfId="0" applyFont="1" applyFill="1" applyBorder="1" applyAlignment="1">
      <alignment horizontal="center" vertical="center"/>
    </xf>
    <xf numFmtId="164" fontId="18" fillId="37" borderId="26" xfId="0" applyNumberFormat="1" applyFont="1" applyFill="1" applyBorder="1" applyAlignment="1">
      <alignment horizontal="center" vertical="center"/>
    </xf>
    <xf numFmtId="0" fontId="18" fillId="40" borderId="22" xfId="0" applyFont="1" applyFill="1" applyBorder="1" applyAlignment="1">
      <alignment horizontal="center" vertical="center"/>
    </xf>
    <xf numFmtId="0" fontId="19" fillId="41" borderId="71" xfId="0" applyFont="1" applyFill="1" applyBorder="1" applyAlignment="1">
      <alignment horizontal="center" vertical="center" wrapText="1"/>
    </xf>
    <xf numFmtId="164" fontId="19" fillId="41" borderId="71" xfId="0" applyNumberFormat="1" applyFont="1" applyFill="1" applyBorder="1" applyAlignment="1">
      <alignment horizontal="center" vertical="center" wrapText="1"/>
    </xf>
    <xf numFmtId="164" fontId="19" fillId="41" borderId="72" xfId="0" applyNumberFormat="1" applyFont="1" applyFill="1" applyBorder="1" applyAlignment="1">
      <alignment horizontal="center" vertical="center" wrapText="1"/>
    </xf>
    <xf numFmtId="0" fontId="19" fillId="41" borderId="16" xfId="0" applyFont="1" applyFill="1" applyBorder="1" applyAlignment="1">
      <alignment horizontal="center" vertical="center"/>
    </xf>
    <xf numFmtId="164" fontId="19" fillId="41" borderId="16" xfId="0" applyNumberFormat="1" applyFont="1" applyFill="1" applyBorder="1" applyAlignment="1">
      <alignment horizontal="center" vertical="center"/>
    </xf>
    <xf numFmtId="164" fontId="19" fillId="41" borderId="44" xfId="0" applyNumberFormat="1" applyFont="1" applyFill="1" applyBorder="1" applyAlignment="1">
      <alignment horizontal="center" vertical="center"/>
    </xf>
    <xf numFmtId="0" fontId="18" fillId="40" borderId="28" xfId="0" applyFont="1" applyFill="1" applyBorder="1" applyAlignment="1">
      <alignment horizontal="center" vertical="center"/>
    </xf>
    <xf numFmtId="164" fontId="18" fillId="40" borderId="29" xfId="0" applyNumberFormat="1" applyFont="1" applyFill="1" applyBorder="1" applyAlignment="1">
      <alignment horizontal="center" vertical="center"/>
    </xf>
    <xf numFmtId="164" fontId="18" fillId="40" borderId="79" xfId="0" applyNumberFormat="1" applyFont="1" applyFill="1" applyBorder="1" applyAlignment="1">
      <alignment horizontal="center" vertical="center"/>
    </xf>
    <xf numFmtId="0" fontId="19" fillId="41" borderId="15" xfId="0" applyFont="1" applyFill="1" applyBorder="1" applyAlignment="1">
      <alignment horizontal="center" vertical="center" wrapText="1"/>
    </xf>
    <xf numFmtId="164" fontId="19" fillId="41" borderId="15" xfId="0" applyNumberFormat="1" applyFont="1" applyFill="1" applyBorder="1" applyAlignment="1">
      <alignment horizontal="center" vertical="center" wrapText="1"/>
    </xf>
    <xf numFmtId="164" fontId="19" fillId="41" borderId="75" xfId="0" applyNumberFormat="1" applyFont="1" applyFill="1" applyBorder="1" applyAlignment="1">
      <alignment horizontal="center" vertical="center" wrapText="1"/>
    </xf>
    <xf numFmtId="164" fontId="18" fillId="40" borderId="26" xfId="0" applyNumberFormat="1" applyFont="1" applyFill="1" applyBorder="1" applyAlignment="1">
      <alignment horizontal="center" vertical="center"/>
    </xf>
    <xf numFmtId="164" fontId="18" fillId="40" borderId="32" xfId="0" applyNumberFormat="1" applyFont="1" applyFill="1" applyBorder="1" applyAlignment="1">
      <alignment horizontal="center" vertical="center"/>
    </xf>
    <xf numFmtId="0" fontId="19" fillId="41" borderId="29" xfId="0" applyFont="1" applyFill="1" applyBorder="1" applyAlignment="1">
      <alignment horizontal="center" vertical="center"/>
    </xf>
    <xf numFmtId="164" fontId="19" fillId="41" borderId="29" xfId="0" applyNumberFormat="1" applyFont="1" applyFill="1" applyBorder="1" applyAlignment="1">
      <alignment horizontal="center" vertical="center"/>
    </xf>
    <xf numFmtId="164" fontId="19" fillId="41" borderId="79" xfId="0" applyNumberFormat="1" applyFont="1" applyFill="1" applyBorder="1" applyAlignment="1">
      <alignment horizontal="center" vertical="center"/>
    </xf>
    <xf numFmtId="0" fontId="18" fillId="55" borderId="22" xfId="0" applyFont="1" applyFill="1" applyBorder="1" applyAlignment="1">
      <alignment horizontal="center" vertical="center"/>
    </xf>
    <xf numFmtId="164" fontId="18" fillId="55" borderId="22" xfId="0" applyNumberFormat="1" applyFont="1" applyFill="1" applyBorder="1" applyAlignment="1">
      <alignment horizontal="center" vertical="center"/>
    </xf>
    <xf numFmtId="0" fontId="18" fillId="40" borderId="62" xfId="0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right" vertical="center"/>
    </xf>
    <xf numFmtId="164" fontId="18" fillId="38" borderId="30" xfId="0" applyNumberFormat="1" applyFont="1" applyFill="1" applyBorder="1" applyAlignment="1">
      <alignment horizontal="center" vertical="center"/>
    </xf>
    <xf numFmtId="164" fontId="18" fillId="38" borderId="32" xfId="0" applyNumberFormat="1" applyFont="1" applyFill="1" applyBorder="1" applyAlignment="1">
      <alignment horizontal="center" vertical="center"/>
    </xf>
    <xf numFmtId="164" fontId="26" fillId="0" borderId="0" xfId="0" applyNumberFormat="1" applyFont="1"/>
    <xf numFmtId="0" fontId="26" fillId="0" borderId="40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26" fillId="34" borderId="0" xfId="0" applyFont="1" applyFill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68" xfId="0" applyFont="1" applyBorder="1" applyAlignment="1">
      <alignment horizontal="left" vertical="top" wrapText="1"/>
    </xf>
    <xf numFmtId="0" fontId="19" fillId="0" borderId="53" xfId="0" applyFont="1" applyBorder="1" applyAlignment="1">
      <alignment horizontal="left" vertical="top" wrapText="1"/>
    </xf>
    <xf numFmtId="0" fontId="19" fillId="0" borderId="69" xfId="0" applyFont="1" applyBorder="1" applyAlignment="1">
      <alignment horizontal="left" vertical="top" wrapText="1"/>
    </xf>
    <xf numFmtId="0" fontId="19" fillId="51" borderId="68" xfId="0" applyFont="1" applyFill="1" applyBorder="1" applyAlignment="1">
      <alignment horizontal="left" vertical="top" wrapText="1"/>
    </xf>
    <xf numFmtId="0" fontId="19" fillId="51" borderId="53" xfId="0" applyFont="1" applyFill="1" applyBorder="1" applyAlignment="1">
      <alignment horizontal="left" vertical="top" wrapText="1"/>
    </xf>
    <xf numFmtId="0" fontId="19" fillId="51" borderId="69" xfId="0" applyFont="1" applyFill="1" applyBorder="1" applyAlignment="1">
      <alignment horizontal="left" vertical="top" wrapText="1"/>
    </xf>
    <xf numFmtId="0" fontId="19" fillId="51" borderId="70" xfId="0" applyFont="1" applyFill="1" applyBorder="1" applyAlignment="1">
      <alignment horizontal="left" vertical="top" wrapText="1"/>
    </xf>
    <xf numFmtId="0" fontId="19" fillId="51" borderId="71" xfId="0" applyFont="1" applyFill="1" applyBorder="1" applyAlignment="1">
      <alignment horizontal="left" vertical="top" wrapText="1"/>
    </xf>
    <xf numFmtId="0" fontId="19" fillId="51" borderId="72" xfId="0" applyFont="1" applyFill="1" applyBorder="1" applyAlignment="1">
      <alignment horizontal="left" vertical="top" wrapText="1"/>
    </xf>
    <xf numFmtId="0" fontId="18" fillId="47" borderId="62" xfId="0" applyFont="1" applyFill="1" applyBorder="1" applyAlignment="1">
      <alignment horizontal="right" vertical="top" wrapText="1"/>
    </xf>
    <xf numFmtId="0" fontId="18" fillId="47" borderId="58" xfId="0" applyFont="1" applyFill="1" applyBorder="1" applyAlignment="1">
      <alignment horizontal="right" vertical="top" wrapText="1"/>
    </xf>
    <xf numFmtId="0" fontId="18" fillId="47" borderId="63" xfId="0" applyFont="1" applyFill="1" applyBorder="1" applyAlignment="1">
      <alignment horizontal="right" vertical="top" wrapText="1"/>
    </xf>
    <xf numFmtId="0" fontId="19" fillId="49" borderId="62" xfId="0" applyFont="1" applyFill="1" applyBorder="1" applyAlignment="1">
      <alignment horizontal="left" vertical="top" wrapText="1"/>
    </xf>
    <xf numFmtId="0" fontId="19" fillId="49" borderId="58" xfId="0" applyFont="1" applyFill="1" applyBorder="1" applyAlignment="1">
      <alignment horizontal="left" vertical="top" wrapText="1"/>
    </xf>
    <xf numFmtId="0" fontId="19" fillId="49" borderId="63" xfId="0" applyFont="1" applyFill="1" applyBorder="1" applyAlignment="1">
      <alignment horizontal="left" vertical="top" wrapText="1"/>
    </xf>
    <xf numFmtId="164" fontId="19" fillId="0" borderId="16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43" borderId="56" xfId="0" applyFont="1" applyFill="1" applyBorder="1" applyAlignment="1">
      <alignment horizontal="right" vertical="center"/>
    </xf>
    <xf numFmtId="0" fontId="18" fillId="43" borderId="29" xfId="0" applyFont="1" applyFill="1" applyBorder="1" applyAlignment="1">
      <alignment horizontal="right" vertical="center"/>
    </xf>
    <xf numFmtId="0" fontId="18" fillId="43" borderId="35" xfId="0" applyFont="1" applyFill="1" applyBorder="1" applyAlignment="1">
      <alignment horizontal="right" vertical="center"/>
    </xf>
    <xf numFmtId="0" fontId="19" fillId="36" borderId="59" xfId="0" applyFont="1" applyFill="1" applyBorder="1" applyAlignment="1">
      <alignment horizontal="left" vertical="center"/>
    </xf>
    <xf numFmtId="0" fontId="19" fillId="36" borderId="16" xfId="0" applyFont="1" applyFill="1" applyBorder="1" applyAlignment="1">
      <alignment horizontal="left" vertical="center"/>
    </xf>
    <xf numFmtId="0" fontId="19" fillId="36" borderId="15" xfId="0" applyFont="1" applyFill="1" applyBorder="1" applyAlignment="1">
      <alignment horizontal="left" vertical="center"/>
    </xf>
    <xf numFmtId="0" fontId="19" fillId="0" borderId="59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53" borderId="62" xfId="0" applyFont="1" applyFill="1" applyBorder="1" applyAlignment="1">
      <alignment horizontal="right" vertical="center"/>
    </xf>
    <xf numFmtId="0" fontId="18" fillId="53" borderId="58" xfId="0" applyFont="1" applyFill="1" applyBorder="1" applyAlignment="1">
      <alignment horizontal="right" vertical="center"/>
    </xf>
    <xf numFmtId="0" fontId="18" fillId="53" borderId="63" xfId="0" applyFont="1" applyFill="1" applyBorder="1" applyAlignment="1">
      <alignment horizontal="right" vertical="center"/>
    </xf>
    <xf numFmtId="0" fontId="19" fillId="36" borderId="59" xfId="0" applyFont="1" applyFill="1" applyBorder="1" applyAlignment="1">
      <alignment horizontal="center" vertical="center"/>
    </xf>
    <xf numFmtId="0" fontId="19" fillId="36" borderId="16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41" borderId="59" xfId="0" applyFont="1" applyFill="1" applyBorder="1" applyAlignment="1">
      <alignment horizontal="left" vertical="center" wrapText="1"/>
    </xf>
    <xf numFmtId="0" fontId="26" fillId="41" borderId="16" xfId="0" applyFont="1" applyFill="1" applyBorder="1" applyAlignment="1">
      <alignment horizontal="left" vertical="center" wrapText="1"/>
    </xf>
    <xf numFmtId="0" fontId="26" fillId="41" borderId="36" xfId="0" applyFont="1" applyFill="1" applyBorder="1" applyAlignment="1">
      <alignment horizontal="left" vertical="center" wrapText="1"/>
    </xf>
    <xf numFmtId="0" fontId="19" fillId="41" borderId="16" xfId="0" applyFont="1" applyFill="1" applyBorder="1" applyAlignment="1">
      <alignment horizontal="left" vertical="center" wrapText="1"/>
    </xf>
    <xf numFmtId="0" fontId="18" fillId="36" borderId="20" xfId="0" applyFont="1" applyFill="1" applyBorder="1" applyAlignment="1">
      <alignment horizontal="right" vertical="center"/>
    </xf>
    <xf numFmtId="0" fontId="18" fillId="36" borderId="21" xfId="0" applyFont="1" applyFill="1" applyBorder="1" applyAlignment="1">
      <alignment horizontal="right" vertical="center"/>
    </xf>
    <xf numFmtId="0" fontId="18" fillId="36" borderId="33" xfId="0" applyFont="1" applyFill="1" applyBorder="1" applyAlignment="1">
      <alignment horizontal="right" vertical="center"/>
    </xf>
    <xf numFmtId="0" fontId="18" fillId="36" borderId="34" xfId="0" applyFont="1" applyFill="1" applyBorder="1" applyAlignment="1">
      <alignment horizontal="right" vertical="center"/>
    </xf>
    <xf numFmtId="0" fontId="18" fillId="43" borderId="58" xfId="0" applyFont="1" applyFill="1" applyBorder="1" applyAlignment="1">
      <alignment horizontal="right" vertical="center"/>
    </xf>
    <xf numFmtId="0" fontId="18" fillId="43" borderId="63" xfId="0" applyFont="1" applyFill="1" applyBorder="1" applyAlignment="1">
      <alignment horizontal="right" vertical="center"/>
    </xf>
    <xf numFmtId="0" fontId="19" fillId="41" borderId="14" xfId="0" applyFont="1" applyFill="1" applyBorder="1" applyAlignment="1">
      <alignment horizontal="left" vertical="center" wrapText="1"/>
    </xf>
    <xf numFmtId="0" fontId="19" fillId="41" borderId="38" xfId="0" applyFont="1" applyFill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164" fontId="19" fillId="0" borderId="74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164" fontId="19" fillId="41" borderId="14" xfId="0" applyNumberFormat="1" applyFont="1" applyFill="1" applyBorder="1" applyAlignment="1">
      <alignment horizontal="center" vertical="center"/>
    </xf>
    <xf numFmtId="164" fontId="19" fillId="41" borderId="16" xfId="0" applyNumberFormat="1" applyFont="1" applyFill="1" applyBorder="1" applyAlignment="1">
      <alignment horizontal="center" vertical="center"/>
    </xf>
    <xf numFmtId="164" fontId="19" fillId="41" borderId="38" xfId="0" applyNumberFormat="1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 wrapText="1"/>
    </xf>
    <xf numFmtId="164" fontId="19" fillId="0" borderId="37" xfId="0" applyNumberFormat="1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41" borderId="39" xfId="0" applyFont="1" applyFill="1" applyBorder="1" applyAlignment="1">
      <alignment horizontal="center" vertical="center"/>
    </xf>
    <xf numFmtId="0" fontId="19" fillId="41" borderId="36" xfId="0" applyFont="1" applyFill="1" applyBorder="1" applyAlignment="1">
      <alignment horizontal="center" vertical="center"/>
    </xf>
    <xf numFmtId="164" fontId="19" fillId="0" borderId="44" xfId="0" applyNumberFormat="1" applyFont="1" applyBorder="1" applyAlignment="1">
      <alignment horizontal="center" vertical="center" wrapText="1"/>
    </xf>
    <xf numFmtId="164" fontId="19" fillId="0" borderId="43" xfId="0" applyNumberFormat="1" applyFont="1" applyBorder="1" applyAlignment="1">
      <alignment horizontal="center" vertical="center" wrapText="1"/>
    </xf>
    <xf numFmtId="0" fontId="19" fillId="34" borderId="78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19" fillId="35" borderId="59" xfId="0" applyFont="1" applyFill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9" fillId="41" borderId="11" xfId="0" applyFont="1" applyFill="1" applyBorder="1" applyAlignment="1">
      <alignment horizontal="center" vertical="center"/>
    </xf>
    <xf numFmtId="0" fontId="26" fillId="41" borderId="13" xfId="0" applyFont="1" applyFill="1" applyBorder="1" applyAlignment="1">
      <alignment horizontal="center" vertical="center"/>
    </xf>
    <xf numFmtId="0" fontId="26" fillId="41" borderId="48" xfId="0" applyFont="1" applyFill="1" applyBorder="1" applyAlignment="1">
      <alignment horizontal="center" vertical="center"/>
    </xf>
    <xf numFmtId="0" fontId="19" fillId="41" borderId="14" xfId="0" applyFont="1" applyFill="1" applyBorder="1" applyAlignment="1">
      <alignment horizontal="center" vertical="center"/>
    </xf>
    <xf numFmtId="0" fontId="26" fillId="41" borderId="16" xfId="0" applyFont="1" applyFill="1" applyBorder="1" applyAlignment="1">
      <alignment horizontal="center" vertical="center"/>
    </xf>
    <xf numFmtId="0" fontId="26" fillId="41" borderId="38" xfId="0" applyFont="1" applyFill="1" applyBorder="1" applyAlignment="1">
      <alignment horizontal="center" vertical="center"/>
    </xf>
    <xf numFmtId="164" fontId="19" fillId="41" borderId="74" xfId="0" applyNumberFormat="1" applyFont="1" applyFill="1" applyBorder="1" applyAlignment="1">
      <alignment horizontal="center" vertical="center"/>
    </xf>
    <xf numFmtId="0" fontId="26" fillId="41" borderId="44" xfId="0" applyFont="1" applyFill="1" applyBorder="1" applyAlignment="1">
      <alignment horizontal="center" vertical="center"/>
    </xf>
    <xf numFmtId="0" fontId="26" fillId="41" borderId="43" xfId="0" applyFont="1" applyFill="1" applyBorder="1" applyAlignment="1">
      <alignment horizontal="center" vertical="center"/>
    </xf>
    <xf numFmtId="0" fontId="19" fillId="41" borderId="61" xfId="0" applyFont="1" applyFill="1" applyBorder="1" applyAlignment="1">
      <alignment horizontal="center" vertical="center"/>
    </xf>
    <xf numFmtId="0" fontId="19" fillId="41" borderId="55" xfId="0" applyFont="1" applyFill="1" applyBorder="1" applyAlignment="1">
      <alignment horizontal="center" vertical="center"/>
    </xf>
    <xf numFmtId="0" fontId="19" fillId="41" borderId="42" xfId="0" applyFont="1" applyFill="1" applyBorder="1" applyAlignment="1">
      <alignment horizontal="center" vertical="center"/>
    </xf>
    <xf numFmtId="164" fontId="19" fillId="0" borderId="74" xfId="0" applyNumberFormat="1" applyFont="1" applyBorder="1" applyAlignment="1">
      <alignment horizontal="center" vertical="center"/>
    </xf>
    <xf numFmtId="164" fontId="19" fillId="0" borderId="44" xfId="0" applyNumberFormat="1" applyFont="1" applyBorder="1" applyAlignment="1">
      <alignment horizontal="center" vertical="center"/>
    </xf>
    <xf numFmtId="0" fontId="19" fillId="34" borderId="13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35" borderId="16" xfId="0" applyFont="1" applyFill="1" applyBorder="1" applyAlignment="1">
      <alignment horizontal="left" vertical="center"/>
    </xf>
    <xf numFmtId="0" fontId="19" fillId="35" borderId="15" xfId="0" applyFont="1" applyFill="1" applyBorder="1" applyAlignment="1">
      <alignment horizontal="left" vertical="center"/>
    </xf>
    <xf numFmtId="0" fontId="19" fillId="35" borderId="59" xfId="0" applyFont="1" applyFill="1" applyBorder="1" applyAlignment="1">
      <alignment horizontal="center" vertical="center"/>
    </xf>
    <xf numFmtId="0" fontId="19" fillId="35" borderId="16" xfId="0" applyFont="1" applyFill="1" applyBorder="1" applyAlignment="1">
      <alignment horizontal="center" vertical="center"/>
    </xf>
    <xf numFmtId="0" fontId="19" fillId="35" borderId="15" xfId="0" applyFont="1" applyFill="1" applyBorder="1" applyAlignment="1">
      <alignment horizontal="center" vertical="center"/>
    </xf>
    <xf numFmtId="0" fontId="18" fillId="34" borderId="58" xfId="0" applyFont="1" applyFill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0" fontId="19" fillId="41" borderId="55" xfId="0" applyFont="1" applyFill="1" applyBorder="1" applyAlignment="1">
      <alignment horizontal="left" vertical="center" wrapText="1"/>
    </xf>
    <xf numFmtId="0" fontId="26" fillId="41" borderId="55" xfId="0" applyFont="1" applyFill="1" applyBorder="1" applyAlignment="1">
      <alignment horizontal="left" vertical="center" wrapText="1"/>
    </xf>
    <xf numFmtId="0" fontId="19" fillId="41" borderId="54" xfId="0" applyFont="1" applyFill="1" applyBorder="1" applyAlignment="1">
      <alignment horizontal="left" vertical="center" wrapText="1"/>
    </xf>
    <xf numFmtId="0" fontId="26" fillId="41" borderId="27" xfId="0" applyFont="1" applyFill="1" applyBorder="1" applyAlignment="1">
      <alignment horizontal="left" vertical="center" wrapText="1"/>
    </xf>
    <xf numFmtId="0" fontId="18" fillId="36" borderId="60" xfId="0" applyFont="1" applyFill="1" applyBorder="1" applyAlignment="1">
      <alignment horizontal="right" vertical="center"/>
    </xf>
    <xf numFmtId="0" fontId="19" fillId="0" borderId="57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/>
    </xf>
    <xf numFmtId="0" fontId="18" fillId="43" borderId="62" xfId="0" applyFont="1" applyFill="1" applyBorder="1" applyAlignment="1">
      <alignment horizontal="right" vertical="center"/>
    </xf>
    <xf numFmtId="0" fontId="19" fillId="0" borderId="55" xfId="0" applyFont="1" applyBorder="1" applyAlignment="1">
      <alignment horizontal="left" vertical="center" wrapText="1"/>
    </xf>
    <xf numFmtId="0" fontId="19" fillId="41" borderId="14" xfId="0" applyFont="1" applyFill="1" applyBorder="1" applyAlignment="1">
      <alignment horizontal="center" vertical="center" wrapText="1"/>
    </xf>
    <xf numFmtId="0" fontId="26" fillId="41" borderId="16" xfId="0" applyFont="1" applyFill="1" applyBorder="1" applyAlignment="1">
      <alignment horizontal="center" vertical="center" wrapText="1"/>
    </xf>
    <xf numFmtId="0" fontId="26" fillId="41" borderId="38" xfId="0" applyFont="1" applyFill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8" fillId="38" borderId="10" xfId="0" applyFont="1" applyFill="1" applyBorder="1" applyAlignment="1">
      <alignment horizontal="right" vertical="center"/>
    </xf>
    <xf numFmtId="0" fontId="18" fillId="38" borderId="31" xfId="0" applyFont="1" applyFill="1" applyBorder="1" applyAlignment="1">
      <alignment horizontal="right" vertical="center"/>
    </xf>
    <xf numFmtId="164" fontId="19" fillId="41" borderId="14" xfId="0" applyNumberFormat="1" applyFont="1" applyFill="1" applyBorder="1" applyAlignment="1">
      <alignment horizontal="center" vertical="center" wrapText="1"/>
    </xf>
    <xf numFmtId="164" fontId="19" fillId="41" borderId="74" xfId="0" applyNumberFormat="1" applyFont="1" applyFill="1" applyBorder="1" applyAlignment="1">
      <alignment horizontal="center" vertical="center" wrapText="1"/>
    </xf>
    <xf numFmtId="0" fontId="26" fillId="41" borderId="44" xfId="0" applyFont="1" applyFill="1" applyBorder="1" applyAlignment="1">
      <alignment horizontal="center" vertical="center" wrapText="1"/>
    </xf>
    <xf numFmtId="0" fontId="26" fillId="41" borderId="4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9" fillId="0" borderId="39" xfId="0" applyFont="1" applyBorder="1" applyAlignment="1">
      <alignment horizontal="center" vertical="center" wrapText="1"/>
    </xf>
    <xf numFmtId="164" fontId="19" fillId="0" borderId="53" xfId="0" applyNumberFormat="1" applyFont="1" applyBorder="1" applyAlignment="1">
      <alignment horizontal="center" vertical="center" wrapText="1"/>
    </xf>
    <xf numFmtId="164" fontId="19" fillId="0" borderId="59" xfId="0" applyNumberFormat="1" applyFont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right" vertical="center"/>
    </xf>
    <xf numFmtId="0" fontId="18" fillId="53" borderId="40" xfId="0" applyFont="1" applyFill="1" applyBorder="1" applyAlignment="1">
      <alignment horizontal="right" vertical="center"/>
    </xf>
    <xf numFmtId="0" fontId="19" fillId="0" borderId="5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41" borderId="15" xfId="0" applyFont="1" applyFill="1" applyBorder="1" applyAlignment="1">
      <alignment horizontal="left" vertical="center" wrapText="1"/>
    </xf>
    <xf numFmtId="0" fontId="18" fillId="33" borderId="74" xfId="0" applyFont="1" applyFill="1" applyBorder="1" applyAlignment="1">
      <alignment horizontal="center" vertical="center" wrapText="1"/>
    </xf>
    <xf numFmtId="0" fontId="18" fillId="33" borderId="44" xfId="0" applyFont="1" applyFill="1" applyBorder="1" applyAlignment="1">
      <alignment horizontal="center" vertical="center" wrapText="1"/>
    </xf>
    <xf numFmtId="0" fontId="18" fillId="33" borderId="75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8" fillId="42" borderId="14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textRotation="90" wrapText="1"/>
    </xf>
    <xf numFmtId="0" fontId="18" fillId="33" borderId="13" xfId="0" applyFont="1" applyFill="1" applyBorder="1" applyAlignment="1">
      <alignment horizontal="center" vertical="center" textRotation="90" wrapText="1"/>
    </xf>
    <xf numFmtId="0" fontId="18" fillId="33" borderId="12" xfId="0" applyFont="1" applyFill="1" applyBorder="1" applyAlignment="1">
      <alignment horizontal="center" vertical="center" textRotation="90" wrapText="1"/>
    </xf>
    <xf numFmtId="0" fontId="18" fillId="33" borderId="14" xfId="0" applyFont="1" applyFill="1" applyBorder="1" applyAlignment="1">
      <alignment horizontal="center" vertical="center" textRotation="90" wrapText="1"/>
    </xf>
    <xf numFmtId="0" fontId="18" fillId="33" borderId="16" xfId="0" applyFont="1" applyFill="1" applyBorder="1" applyAlignment="1">
      <alignment horizontal="center" vertical="center" textRotation="90" wrapText="1"/>
    </xf>
    <xf numFmtId="0" fontId="18" fillId="33" borderId="15" xfId="0" applyFont="1" applyFill="1" applyBorder="1" applyAlignment="1">
      <alignment horizontal="center" vertical="center" textRotation="90" wrapText="1"/>
    </xf>
    <xf numFmtId="0" fontId="18" fillId="34" borderId="20" xfId="0" applyFont="1" applyFill="1" applyBorder="1" applyAlignment="1">
      <alignment horizontal="left" vertical="center" wrapText="1"/>
    </xf>
    <xf numFmtId="0" fontId="18" fillId="34" borderId="21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49" fontId="18" fillId="33" borderId="14" xfId="0" applyNumberFormat="1" applyFont="1" applyFill="1" applyBorder="1" applyAlignment="1">
      <alignment horizontal="center" vertical="center" textRotation="90" wrapText="1"/>
    </xf>
    <xf numFmtId="49" fontId="18" fillId="33" borderId="16" xfId="0" applyNumberFormat="1" applyFont="1" applyFill="1" applyBorder="1" applyAlignment="1">
      <alignment horizontal="center" vertical="center" textRotation="90" wrapText="1"/>
    </xf>
    <xf numFmtId="49" fontId="18" fillId="33" borderId="15" xfId="0" applyNumberFormat="1" applyFont="1" applyFill="1" applyBorder="1" applyAlignment="1">
      <alignment horizontal="center" vertical="center" textRotation="90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164" fontId="19" fillId="0" borderId="69" xfId="0" applyNumberFormat="1" applyFont="1" applyBorder="1" applyAlignment="1">
      <alignment horizontal="center" vertical="center" wrapText="1"/>
    </xf>
    <xf numFmtId="164" fontId="19" fillId="0" borderId="45" xfId="0" applyNumberFormat="1" applyFont="1" applyBorder="1" applyAlignment="1">
      <alignment horizontal="center" vertical="center" wrapText="1"/>
    </xf>
    <xf numFmtId="164" fontId="19" fillId="0" borderId="39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34" borderId="78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right" vertical="center"/>
    </xf>
    <xf numFmtId="0" fontId="26" fillId="0" borderId="63" xfId="0" applyFont="1" applyBorder="1" applyAlignment="1">
      <alignment horizontal="right" vertical="center"/>
    </xf>
    <xf numFmtId="0" fontId="19" fillId="41" borderId="14" xfId="0" applyFont="1" applyFill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 wrapText="1"/>
    </xf>
    <xf numFmtId="0" fontId="19" fillId="41" borderId="39" xfId="0" applyFont="1" applyFill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19" fillId="41" borderId="53" xfId="0" applyFont="1" applyFill="1" applyBorder="1" applyAlignment="1">
      <alignment horizontal="center" vertical="center" wrapText="1"/>
    </xf>
    <xf numFmtId="0" fontId="18" fillId="34" borderId="37" xfId="0" applyFont="1" applyFill="1" applyBorder="1" applyAlignment="1">
      <alignment horizontal="right" vertical="center" wrapText="1"/>
    </xf>
    <xf numFmtId="0" fontId="18" fillId="34" borderId="10" xfId="0" applyFont="1" applyFill="1" applyBorder="1" applyAlignment="1">
      <alignment horizontal="right" vertical="center" wrapText="1"/>
    </xf>
    <xf numFmtId="0" fontId="18" fillId="47" borderId="64" xfId="0" applyFont="1" applyFill="1" applyBorder="1" applyAlignment="1">
      <alignment horizontal="right" vertical="top" wrapText="1"/>
    </xf>
    <xf numFmtId="0" fontId="18" fillId="47" borderId="40" xfId="0" applyFont="1" applyFill="1" applyBorder="1" applyAlignment="1">
      <alignment horizontal="right" vertical="top" wrapText="1"/>
    </xf>
    <xf numFmtId="0" fontId="18" fillId="47" borderId="41" xfId="0" applyFont="1" applyFill="1" applyBorder="1" applyAlignment="1">
      <alignment horizontal="right" vertical="top" wrapText="1"/>
    </xf>
    <xf numFmtId="0" fontId="19" fillId="0" borderId="65" xfId="0" applyFont="1" applyBorder="1" applyAlignment="1">
      <alignment horizontal="left" vertical="top" wrapText="1"/>
    </xf>
    <xf numFmtId="0" fontId="19" fillId="0" borderId="66" xfId="0" applyFont="1" applyBorder="1" applyAlignment="1">
      <alignment horizontal="left" vertical="top" wrapText="1"/>
    </xf>
    <xf numFmtId="0" fontId="19" fillId="0" borderId="70" xfId="0" applyFont="1" applyBorder="1" applyAlignment="1">
      <alignment horizontal="left" vertical="top" wrapText="1"/>
    </xf>
    <xf numFmtId="0" fontId="19" fillId="0" borderId="71" xfId="0" applyFont="1" applyBorder="1" applyAlignment="1">
      <alignment horizontal="left" vertical="top" wrapText="1"/>
    </xf>
    <xf numFmtId="0" fontId="18" fillId="46" borderId="30" xfId="0" applyFont="1" applyFill="1" applyBorder="1" applyAlignment="1">
      <alignment horizontal="right" vertical="top" wrapText="1"/>
    </xf>
    <xf numFmtId="0" fontId="18" fillId="46" borderId="10" xfId="0" applyFont="1" applyFill="1" applyBorder="1" applyAlignment="1">
      <alignment horizontal="right" vertical="top" wrapText="1"/>
    </xf>
    <xf numFmtId="0" fontId="18" fillId="46" borderId="31" xfId="0" applyFont="1" applyFill="1" applyBorder="1" applyAlignment="1">
      <alignment horizontal="right" vertical="top" wrapText="1"/>
    </xf>
    <xf numFmtId="0" fontId="18" fillId="0" borderId="6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46" borderId="62" xfId="0" applyFont="1" applyFill="1" applyBorder="1" applyAlignment="1">
      <alignment horizontal="center" vertical="top" wrapText="1"/>
    </xf>
    <xf numFmtId="0" fontId="18" fillId="46" borderId="58" xfId="0" applyFont="1" applyFill="1" applyBorder="1" applyAlignment="1">
      <alignment horizontal="center" vertical="top" wrapText="1"/>
    </xf>
    <xf numFmtId="0" fontId="18" fillId="46" borderId="63" xfId="0" applyFont="1" applyFill="1" applyBorder="1" applyAlignment="1">
      <alignment horizontal="center" vertical="top" wrapText="1"/>
    </xf>
    <xf numFmtId="0" fontId="18" fillId="48" borderId="64" xfId="0" applyFont="1" applyFill="1" applyBorder="1" applyAlignment="1">
      <alignment horizontal="left" vertical="top" wrapText="1"/>
    </xf>
    <xf numFmtId="0" fontId="18" fillId="48" borderId="40" xfId="0" applyFont="1" applyFill="1" applyBorder="1" applyAlignment="1">
      <alignment horizontal="left" vertical="top" wrapText="1"/>
    </xf>
    <xf numFmtId="0" fontId="18" fillId="48" borderId="41" xfId="0" applyFont="1" applyFill="1" applyBorder="1" applyAlignment="1">
      <alignment horizontal="left" vertical="top" wrapText="1"/>
    </xf>
    <xf numFmtId="0" fontId="19" fillId="0" borderId="67" xfId="0" applyFont="1" applyBorder="1" applyAlignment="1">
      <alignment horizontal="left" vertical="top" wrapText="1"/>
    </xf>
    <xf numFmtId="0" fontId="18" fillId="45" borderId="23" xfId="0" applyFont="1" applyFill="1" applyBorder="1" applyAlignment="1">
      <alignment horizontal="center" vertical="top" wrapText="1"/>
    </xf>
    <xf numFmtId="0" fontId="18" fillId="45" borderId="25" xfId="0" applyFont="1" applyFill="1" applyBorder="1" applyAlignment="1">
      <alignment horizontal="center" vertical="top" wrapText="1"/>
    </xf>
    <xf numFmtId="0" fontId="18" fillId="45" borderId="52" xfId="0" applyFont="1" applyFill="1" applyBorder="1" applyAlignment="1">
      <alignment horizontal="center" vertical="top" wrapText="1"/>
    </xf>
    <xf numFmtId="0" fontId="20" fillId="52" borderId="62" xfId="0" applyFont="1" applyFill="1" applyBorder="1" applyAlignment="1">
      <alignment horizontal="justify" vertical="center" wrapText="1"/>
    </xf>
    <xf numFmtId="0" fontId="20" fillId="52" borderId="58" xfId="0" applyFont="1" applyFill="1" applyBorder="1" applyAlignment="1">
      <alignment horizontal="justify" vertical="center" wrapText="1"/>
    </xf>
    <xf numFmtId="0" fontId="20" fillId="52" borderId="81" xfId="0" applyFont="1" applyFill="1" applyBorder="1" applyAlignment="1">
      <alignment horizontal="justify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0" fillId="52" borderId="63" xfId="0" applyFont="1" applyFill="1" applyBorder="1" applyAlignment="1">
      <alignment horizontal="justify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0" fillId="54" borderId="62" xfId="0" applyFont="1" applyFill="1" applyBorder="1" applyAlignment="1">
      <alignment horizontal="left" vertical="center" wrapText="1"/>
    </xf>
    <xf numFmtId="0" fontId="0" fillId="54" borderId="58" xfId="0" applyFill="1" applyBorder="1" applyAlignment="1">
      <alignment vertical="center" wrapText="1"/>
    </xf>
    <xf numFmtId="0" fontId="0" fillId="54" borderId="63" xfId="0" applyFill="1" applyBorder="1" applyAlignment="1">
      <alignment vertical="center" wrapText="1"/>
    </xf>
    <xf numFmtId="0" fontId="20" fillId="50" borderId="26" xfId="0" applyFont="1" applyFill="1" applyBorder="1" applyAlignment="1">
      <alignment horizontal="center" vertical="center" wrapText="1"/>
    </xf>
    <xf numFmtId="0" fontId="20" fillId="50" borderId="80" xfId="0" applyFont="1" applyFill="1" applyBorder="1" applyAlignment="1">
      <alignment horizontal="center" vertical="center" wrapText="1"/>
    </xf>
    <xf numFmtId="0" fontId="20" fillId="50" borderId="62" xfId="0" applyFont="1" applyFill="1" applyBorder="1" applyAlignment="1">
      <alignment horizontal="center" vertical="center" wrapText="1"/>
    </xf>
    <xf numFmtId="0" fontId="20" fillId="50" borderId="58" xfId="0" applyFont="1" applyFill="1" applyBorder="1" applyAlignment="1">
      <alignment horizontal="center" vertical="center" wrapText="1"/>
    </xf>
    <xf numFmtId="0" fontId="20" fillId="50" borderId="81" xfId="0" applyFont="1" applyFill="1" applyBorder="1" applyAlignment="1">
      <alignment horizontal="center" vertical="center" wrapText="1"/>
    </xf>
    <xf numFmtId="0" fontId="20" fillId="50" borderId="41" xfId="0" applyFont="1" applyFill="1" applyBorder="1" applyAlignment="1">
      <alignment horizontal="center" vertical="center" wrapText="1"/>
    </xf>
    <xf numFmtId="0" fontId="20" fillId="50" borderId="82" xfId="0" applyFont="1" applyFill="1" applyBorder="1" applyAlignment="1">
      <alignment horizontal="center" vertical="center" wrapText="1"/>
    </xf>
    <xf numFmtId="0" fontId="20" fillId="39" borderId="62" xfId="0" applyFont="1" applyFill="1" applyBorder="1" applyAlignment="1">
      <alignment horizontal="center" vertical="center" wrapText="1"/>
    </xf>
    <xf numFmtId="0" fontId="20" fillId="39" borderId="58" xfId="0" applyFont="1" applyFill="1" applyBorder="1" applyAlignment="1">
      <alignment horizontal="center" vertical="center" wrapText="1"/>
    </xf>
    <xf numFmtId="0" fontId="20" fillId="39" borderId="63" xfId="0" applyFont="1" applyFill="1" applyBorder="1" applyAlignment="1">
      <alignment horizontal="center" vertical="center" wrapText="1"/>
    </xf>
    <xf numFmtId="0" fontId="20" fillId="52" borderId="64" xfId="0" applyFont="1" applyFill="1" applyBorder="1" applyAlignment="1">
      <alignment horizontal="justify" vertical="center" wrapText="1"/>
    </xf>
    <xf numFmtId="0" fontId="20" fillId="52" borderId="40" xfId="0" applyFont="1" applyFill="1" applyBorder="1" applyAlignment="1">
      <alignment horizontal="justify" vertical="center" wrapText="1"/>
    </xf>
    <xf numFmtId="0" fontId="20" fillId="52" borderId="41" xfId="0" applyFont="1" applyFill="1" applyBorder="1" applyAlignment="1">
      <alignment horizontal="justify" vertical="center" wrapText="1"/>
    </xf>
    <xf numFmtId="0" fontId="20" fillId="52" borderId="30" xfId="0" applyFont="1" applyFill="1" applyBorder="1" applyAlignment="1">
      <alignment horizontal="justify" vertical="center" wrapText="1"/>
    </xf>
    <xf numFmtId="0" fontId="20" fillId="52" borderId="10" xfId="0" applyFont="1" applyFill="1" applyBorder="1" applyAlignment="1">
      <alignment horizontal="justify" vertical="center" wrapText="1"/>
    </xf>
    <xf numFmtId="0" fontId="20" fillId="52" borderId="31" xfId="0" applyFont="1" applyFill="1" applyBorder="1" applyAlignment="1">
      <alignment horizontal="justify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93"/>
  <sheetViews>
    <sheetView tabSelected="1" topLeftCell="A103" zoomScale="60" zoomScaleNormal="60" workbookViewId="0">
      <selection activeCell="H127" sqref="H127:K127"/>
    </sheetView>
  </sheetViews>
  <sheetFormatPr defaultColWidth="9.5546875" defaultRowHeight="30" customHeight="1" x14ac:dyDescent="0.4"/>
  <cols>
    <col min="1" max="1" width="4.44140625" style="56" customWidth="1"/>
    <col min="2" max="2" width="5.33203125" style="56" customWidth="1"/>
    <col min="3" max="3" width="4.109375" style="56" customWidth="1"/>
    <col min="4" max="4" width="4.33203125" style="56" customWidth="1"/>
    <col min="5" max="5" width="4.6640625" style="56" customWidth="1"/>
    <col min="6" max="6" width="36.44140625" style="57" customWidth="1"/>
    <col min="7" max="7" width="21.88671875" style="57" customWidth="1"/>
    <col min="8" max="8" width="15.33203125" style="56" customWidth="1"/>
    <col min="9" max="9" width="53.33203125" style="56" customWidth="1"/>
    <col min="10" max="10" width="44.6640625" style="56" customWidth="1"/>
    <col min="11" max="11" width="12.44140625" style="56" customWidth="1"/>
    <col min="12" max="12" width="28.6640625" style="56" customWidth="1"/>
    <col min="13" max="13" width="30.6640625" style="135" customWidth="1"/>
    <col min="14" max="14" width="29" style="56" customWidth="1"/>
    <col min="15" max="15" width="28.33203125" style="56" customWidth="1"/>
    <col min="16" max="16" width="45.6640625" style="57" customWidth="1"/>
    <col min="17" max="17" width="13.88671875" style="56" customWidth="1"/>
    <col min="18" max="18" width="12.109375" style="56" customWidth="1"/>
    <col min="19" max="19" width="17.33203125" style="56" customWidth="1"/>
    <col min="20" max="16384" width="9.5546875" style="56"/>
  </cols>
  <sheetData>
    <row r="1" spans="1:19" ht="71.400000000000006" customHeight="1" x14ac:dyDescent="0.4">
      <c r="M1" s="136" t="s">
        <v>313</v>
      </c>
      <c r="N1" s="137"/>
      <c r="O1" s="58"/>
      <c r="P1" s="58"/>
      <c r="Q1" s="58"/>
      <c r="R1" s="58"/>
      <c r="S1" s="58"/>
    </row>
    <row r="2" spans="1:19" ht="30" customHeight="1" x14ac:dyDescent="0.4">
      <c r="A2" s="263" t="s">
        <v>312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58"/>
      <c r="O2" s="58"/>
      <c r="P2" s="58"/>
      <c r="Q2" s="58"/>
      <c r="S2" s="58"/>
    </row>
    <row r="3" spans="1:19" ht="30" customHeight="1" x14ac:dyDescent="0.4">
      <c r="A3" s="264" t="s">
        <v>89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58"/>
      <c r="O3" s="58"/>
      <c r="P3" s="58"/>
      <c r="Q3" s="58"/>
      <c r="R3" s="58"/>
      <c r="S3" s="58"/>
    </row>
    <row r="4" spans="1:19" ht="30" customHeight="1" thickBot="1" x14ac:dyDescent="0.45">
      <c r="A4" s="265" t="s">
        <v>118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59"/>
      <c r="P4" s="58"/>
      <c r="Q4" s="58"/>
      <c r="S4" s="58"/>
    </row>
    <row r="5" spans="1:19" ht="30" customHeight="1" x14ac:dyDescent="0.4">
      <c r="A5" s="280" t="s">
        <v>0</v>
      </c>
      <c r="B5" s="283" t="s">
        <v>1</v>
      </c>
      <c r="C5" s="283" t="s">
        <v>2</v>
      </c>
      <c r="D5" s="289" t="s">
        <v>3</v>
      </c>
      <c r="E5" s="289" t="s">
        <v>4</v>
      </c>
      <c r="F5" s="277" t="s">
        <v>90</v>
      </c>
      <c r="G5" s="277" t="s">
        <v>129</v>
      </c>
      <c r="H5" s="277" t="s">
        <v>5</v>
      </c>
      <c r="I5" s="277" t="s">
        <v>6</v>
      </c>
      <c r="J5" s="277" t="s">
        <v>23</v>
      </c>
      <c r="K5" s="283" t="s">
        <v>7</v>
      </c>
      <c r="L5" s="277" t="s">
        <v>143</v>
      </c>
      <c r="M5" s="279" t="s">
        <v>314</v>
      </c>
      <c r="N5" s="274" t="s">
        <v>315</v>
      </c>
    </row>
    <row r="6" spans="1:19" ht="30" customHeight="1" x14ac:dyDescent="0.4">
      <c r="A6" s="281"/>
      <c r="B6" s="284"/>
      <c r="C6" s="284"/>
      <c r="D6" s="290"/>
      <c r="E6" s="290"/>
      <c r="F6" s="292"/>
      <c r="G6" s="292"/>
      <c r="H6" s="292"/>
      <c r="I6" s="292"/>
      <c r="J6" s="292"/>
      <c r="K6" s="284"/>
      <c r="L6" s="197"/>
      <c r="M6" s="197"/>
      <c r="N6" s="275"/>
      <c r="P6" s="56"/>
    </row>
    <row r="7" spans="1:19" ht="30" customHeight="1" x14ac:dyDescent="0.4">
      <c r="A7" s="282"/>
      <c r="B7" s="285"/>
      <c r="C7" s="285"/>
      <c r="D7" s="291"/>
      <c r="E7" s="291"/>
      <c r="F7" s="293"/>
      <c r="G7" s="293"/>
      <c r="H7" s="293"/>
      <c r="I7" s="293"/>
      <c r="J7" s="293"/>
      <c r="K7" s="285"/>
      <c r="L7" s="278"/>
      <c r="M7" s="278"/>
      <c r="N7" s="276"/>
      <c r="P7" s="56"/>
    </row>
    <row r="8" spans="1:19" ht="30" customHeight="1" x14ac:dyDescent="0.4">
      <c r="A8" s="35">
        <v>1</v>
      </c>
      <c r="B8" s="36">
        <v>2</v>
      </c>
      <c r="C8" s="37"/>
      <c r="D8" s="38"/>
      <c r="E8" s="38"/>
      <c r="F8" s="286" t="s">
        <v>50</v>
      </c>
      <c r="G8" s="287"/>
      <c r="H8" s="288"/>
      <c r="I8" s="288"/>
      <c r="J8" s="39"/>
      <c r="K8" s="40"/>
      <c r="L8" s="40"/>
      <c r="M8" s="40"/>
      <c r="N8" s="41"/>
      <c r="P8" s="56"/>
    </row>
    <row r="9" spans="1:19" ht="30" customHeight="1" x14ac:dyDescent="0.4">
      <c r="A9" s="42">
        <v>1</v>
      </c>
      <c r="B9" s="60">
        <v>2</v>
      </c>
      <c r="C9" s="60">
        <v>2</v>
      </c>
      <c r="D9" s="60" t="s">
        <v>8</v>
      </c>
      <c r="E9" s="60" t="s">
        <v>8</v>
      </c>
      <c r="F9" s="61" t="s">
        <v>249</v>
      </c>
      <c r="G9" s="62"/>
      <c r="H9" s="62"/>
      <c r="I9" s="62"/>
      <c r="J9" s="63"/>
      <c r="K9" s="63"/>
      <c r="L9" s="63"/>
      <c r="M9" s="63"/>
      <c r="N9" s="64"/>
      <c r="P9" s="56"/>
    </row>
    <row r="10" spans="1:19" ht="30" customHeight="1" x14ac:dyDescent="0.4">
      <c r="A10" s="42">
        <v>1</v>
      </c>
      <c r="B10" s="60">
        <v>2</v>
      </c>
      <c r="C10" s="60">
        <v>2</v>
      </c>
      <c r="D10" s="65">
        <v>2</v>
      </c>
      <c r="E10" s="65" t="s">
        <v>8</v>
      </c>
      <c r="F10" s="66" t="s">
        <v>250</v>
      </c>
      <c r="G10" s="67"/>
      <c r="H10" s="67"/>
      <c r="I10" s="67"/>
      <c r="J10" s="68"/>
      <c r="K10" s="68"/>
      <c r="L10" s="68"/>
      <c r="M10" s="68"/>
      <c r="N10" s="69"/>
      <c r="P10" s="56"/>
    </row>
    <row r="11" spans="1:19" ht="30" customHeight="1" thickBot="1" x14ac:dyDescent="0.45">
      <c r="A11" s="208">
        <v>1</v>
      </c>
      <c r="B11" s="211">
        <v>2</v>
      </c>
      <c r="C11" s="211">
        <v>2</v>
      </c>
      <c r="D11" s="158">
        <v>2</v>
      </c>
      <c r="E11" s="161">
        <v>1</v>
      </c>
      <c r="F11" s="161" t="s">
        <v>91</v>
      </c>
      <c r="G11" s="271" t="s">
        <v>130</v>
      </c>
      <c r="H11" s="161" t="s">
        <v>52</v>
      </c>
      <c r="I11" s="161" t="s">
        <v>108</v>
      </c>
      <c r="J11" s="173" t="s">
        <v>55</v>
      </c>
      <c r="K11" s="51" t="s">
        <v>9</v>
      </c>
      <c r="L11" s="44">
        <v>30.8</v>
      </c>
      <c r="M11" s="47">
        <v>31</v>
      </c>
      <c r="N11" s="49">
        <v>33</v>
      </c>
      <c r="P11" s="56"/>
    </row>
    <row r="12" spans="1:19" ht="30" customHeight="1" thickBot="1" x14ac:dyDescent="0.45">
      <c r="A12" s="228"/>
      <c r="B12" s="231"/>
      <c r="C12" s="231"/>
      <c r="D12" s="159"/>
      <c r="E12" s="162"/>
      <c r="F12" s="162"/>
      <c r="G12" s="192"/>
      <c r="H12" s="163"/>
      <c r="I12" s="163"/>
      <c r="J12" s="273"/>
      <c r="K12" s="73" t="s">
        <v>10</v>
      </c>
      <c r="L12" s="74">
        <f>SUM(L11)</f>
        <v>30.8</v>
      </c>
      <c r="M12" s="75">
        <f t="shared" ref="M12:N15" si="0">M11</f>
        <v>31</v>
      </c>
      <c r="N12" s="74">
        <f t="shared" si="0"/>
        <v>33</v>
      </c>
      <c r="P12" s="56"/>
    </row>
    <row r="13" spans="1:19" ht="30" customHeight="1" thickBot="1" x14ac:dyDescent="0.45">
      <c r="A13" s="229"/>
      <c r="B13" s="232"/>
      <c r="C13" s="232"/>
      <c r="D13" s="160"/>
      <c r="E13" s="163"/>
      <c r="F13" s="163"/>
      <c r="G13" s="272"/>
      <c r="H13" s="246" t="s">
        <v>11</v>
      </c>
      <c r="I13" s="181"/>
      <c r="J13" s="181"/>
      <c r="K13" s="182"/>
      <c r="L13" s="76">
        <f>SUM(L12)</f>
        <v>30.8</v>
      </c>
      <c r="M13" s="76">
        <f t="shared" si="0"/>
        <v>31</v>
      </c>
      <c r="N13" s="76">
        <f>N12</f>
        <v>33</v>
      </c>
      <c r="P13" s="56"/>
    </row>
    <row r="14" spans="1:19" ht="30" customHeight="1" thickBot="1" x14ac:dyDescent="0.45">
      <c r="A14" s="42">
        <v>1</v>
      </c>
      <c r="B14" s="60">
        <v>2</v>
      </c>
      <c r="C14" s="60">
        <v>2</v>
      </c>
      <c r="D14" s="65">
        <v>2</v>
      </c>
      <c r="E14" s="177" t="s">
        <v>12</v>
      </c>
      <c r="F14" s="178"/>
      <c r="G14" s="178"/>
      <c r="H14" s="178"/>
      <c r="I14" s="178"/>
      <c r="J14" s="178"/>
      <c r="K14" s="178"/>
      <c r="L14" s="77">
        <f>L13</f>
        <v>30.8</v>
      </c>
      <c r="M14" s="78">
        <f t="shared" si="0"/>
        <v>31</v>
      </c>
      <c r="N14" s="79">
        <f t="shared" si="0"/>
        <v>33</v>
      </c>
      <c r="P14" s="56"/>
    </row>
    <row r="15" spans="1:19" ht="30" customHeight="1" thickBot="1" x14ac:dyDescent="0.45">
      <c r="A15" s="42">
        <v>1</v>
      </c>
      <c r="B15" s="60">
        <v>2</v>
      </c>
      <c r="C15" s="70">
        <v>2</v>
      </c>
      <c r="D15" s="269" t="s">
        <v>13</v>
      </c>
      <c r="E15" s="270"/>
      <c r="F15" s="165"/>
      <c r="G15" s="165"/>
      <c r="H15" s="165"/>
      <c r="I15" s="165"/>
      <c r="J15" s="165"/>
      <c r="K15" s="166"/>
      <c r="L15" s="80">
        <f>SUM(L14)</f>
        <v>30.8</v>
      </c>
      <c r="M15" s="80">
        <f t="shared" si="0"/>
        <v>31</v>
      </c>
      <c r="N15" s="80">
        <f t="shared" si="0"/>
        <v>33</v>
      </c>
      <c r="P15" s="56"/>
    </row>
    <row r="16" spans="1:19" ht="30" customHeight="1" thickBot="1" x14ac:dyDescent="0.45">
      <c r="A16" s="42">
        <v>1</v>
      </c>
      <c r="B16" s="81">
        <v>3</v>
      </c>
      <c r="C16" s="81"/>
      <c r="D16" s="82"/>
      <c r="E16" s="82"/>
      <c r="F16" s="236" t="s">
        <v>51</v>
      </c>
      <c r="G16" s="236"/>
      <c r="H16" s="237"/>
      <c r="I16" s="237"/>
      <c r="J16" s="83"/>
      <c r="K16" s="83"/>
      <c r="L16" s="83"/>
      <c r="M16" s="83"/>
      <c r="N16" s="84"/>
      <c r="P16" s="56"/>
    </row>
    <row r="17" spans="1:16" ht="30" customHeight="1" x14ac:dyDescent="0.4">
      <c r="A17" s="42">
        <v>1</v>
      </c>
      <c r="B17" s="60">
        <v>3</v>
      </c>
      <c r="C17" s="60">
        <v>1</v>
      </c>
      <c r="D17" s="60" t="s">
        <v>8</v>
      </c>
      <c r="E17" s="60" t="s">
        <v>8</v>
      </c>
      <c r="F17" s="85" t="s">
        <v>251</v>
      </c>
      <c r="G17" s="86"/>
      <c r="H17" s="86"/>
      <c r="I17" s="86"/>
      <c r="J17" s="87"/>
      <c r="K17" s="87"/>
      <c r="L17" s="87"/>
      <c r="M17" s="87"/>
      <c r="N17" s="88"/>
      <c r="P17" s="56"/>
    </row>
    <row r="18" spans="1:16" ht="30" customHeight="1" x14ac:dyDescent="0.4">
      <c r="A18" s="42">
        <v>1</v>
      </c>
      <c r="B18" s="60">
        <v>3</v>
      </c>
      <c r="C18" s="60">
        <v>1</v>
      </c>
      <c r="D18" s="65">
        <v>1</v>
      </c>
      <c r="E18" s="65" t="s">
        <v>8</v>
      </c>
      <c r="F18" s="66" t="s">
        <v>252</v>
      </c>
      <c r="G18" s="67"/>
      <c r="H18" s="67"/>
      <c r="I18" s="67"/>
      <c r="J18" s="68"/>
      <c r="K18" s="68"/>
      <c r="L18" s="68"/>
      <c r="M18" s="68"/>
      <c r="N18" s="69"/>
      <c r="P18" s="56"/>
    </row>
    <row r="19" spans="1:16" ht="30" customHeight="1" x14ac:dyDescent="0.4">
      <c r="A19" s="208">
        <v>1</v>
      </c>
      <c r="B19" s="211">
        <v>3</v>
      </c>
      <c r="C19" s="211">
        <v>1</v>
      </c>
      <c r="D19" s="158">
        <v>1</v>
      </c>
      <c r="E19" s="161">
        <v>1</v>
      </c>
      <c r="F19" s="161" t="s">
        <v>92</v>
      </c>
      <c r="G19" s="271" t="s">
        <v>131</v>
      </c>
      <c r="H19" s="161" t="s">
        <v>14</v>
      </c>
      <c r="I19" s="161" t="s">
        <v>56</v>
      </c>
      <c r="J19" s="161" t="s">
        <v>77</v>
      </c>
      <c r="K19" s="230" t="s">
        <v>9</v>
      </c>
      <c r="L19" s="267">
        <v>130.19999999999999</v>
      </c>
      <c r="M19" s="267">
        <v>111.7</v>
      </c>
      <c r="N19" s="294">
        <v>111.7</v>
      </c>
      <c r="P19" s="56"/>
    </row>
    <row r="20" spans="1:16" ht="30" customHeight="1" x14ac:dyDescent="0.4">
      <c r="A20" s="228"/>
      <c r="B20" s="231"/>
      <c r="C20" s="231"/>
      <c r="D20" s="159"/>
      <c r="E20" s="162"/>
      <c r="F20" s="162"/>
      <c r="G20" s="192"/>
      <c r="H20" s="162"/>
      <c r="I20" s="162"/>
      <c r="J20" s="162"/>
      <c r="K20" s="230"/>
      <c r="L20" s="267"/>
      <c r="M20" s="267"/>
      <c r="N20" s="294"/>
      <c r="P20" s="56"/>
    </row>
    <row r="21" spans="1:16" ht="30" customHeight="1" x14ac:dyDescent="0.4">
      <c r="A21" s="228"/>
      <c r="B21" s="231"/>
      <c r="C21" s="231"/>
      <c r="D21" s="159"/>
      <c r="E21" s="162"/>
      <c r="F21" s="162"/>
      <c r="G21" s="192"/>
      <c r="H21" s="162"/>
      <c r="I21" s="162"/>
      <c r="J21" s="162"/>
      <c r="K21" s="230"/>
      <c r="L21" s="267"/>
      <c r="M21" s="267"/>
      <c r="N21" s="294"/>
      <c r="P21" s="56"/>
    </row>
    <row r="22" spans="1:16" ht="30" customHeight="1" thickBot="1" x14ac:dyDescent="0.45">
      <c r="A22" s="228"/>
      <c r="B22" s="231"/>
      <c r="C22" s="231"/>
      <c r="D22" s="159"/>
      <c r="E22" s="162"/>
      <c r="F22" s="162"/>
      <c r="G22" s="192"/>
      <c r="H22" s="162"/>
      <c r="I22" s="162"/>
      <c r="J22" s="162"/>
      <c r="K22" s="89" t="s">
        <v>16</v>
      </c>
      <c r="L22" s="45">
        <v>0</v>
      </c>
      <c r="M22" s="45">
        <v>0</v>
      </c>
      <c r="N22" s="50">
        <v>0</v>
      </c>
      <c r="P22" s="56"/>
    </row>
    <row r="23" spans="1:16" ht="30" customHeight="1" thickBot="1" x14ac:dyDescent="0.45">
      <c r="A23" s="228"/>
      <c r="B23" s="231"/>
      <c r="C23" s="231"/>
      <c r="D23" s="159"/>
      <c r="E23" s="162"/>
      <c r="F23" s="162"/>
      <c r="G23" s="192"/>
      <c r="H23" s="163"/>
      <c r="I23" s="163"/>
      <c r="J23" s="163"/>
      <c r="K23" s="73" t="s">
        <v>10</v>
      </c>
      <c r="L23" s="74">
        <f>SUM(L19:L22)</f>
        <v>130.19999999999999</v>
      </c>
      <c r="M23" s="74">
        <f t="shared" ref="M23:N23" si="1">SUM(M19:M22)</f>
        <v>111.7</v>
      </c>
      <c r="N23" s="74">
        <f t="shared" si="1"/>
        <v>111.7</v>
      </c>
      <c r="P23" s="56"/>
    </row>
    <row r="24" spans="1:16" ht="30" customHeight="1" thickBot="1" x14ac:dyDescent="0.45">
      <c r="A24" s="229"/>
      <c r="B24" s="232"/>
      <c r="C24" s="232"/>
      <c r="D24" s="160"/>
      <c r="E24" s="163"/>
      <c r="F24" s="163"/>
      <c r="G24" s="272"/>
      <c r="H24" s="246" t="s">
        <v>11</v>
      </c>
      <c r="I24" s="181"/>
      <c r="J24" s="181"/>
      <c r="K24" s="182"/>
      <c r="L24" s="76">
        <f>SUM(L23)</f>
        <v>130.19999999999999</v>
      </c>
      <c r="M24" s="76">
        <f t="shared" ref="M24:N24" si="2">SUM(M23)</f>
        <v>111.7</v>
      </c>
      <c r="N24" s="76">
        <f t="shared" si="2"/>
        <v>111.7</v>
      </c>
      <c r="P24" s="56"/>
    </row>
    <row r="25" spans="1:16" ht="30" customHeight="1" x14ac:dyDescent="0.4">
      <c r="A25" s="208">
        <v>1</v>
      </c>
      <c r="B25" s="211">
        <v>3</v>
      </c>
      <c r="C25" s="211">
        <v>1</v>
      </c>
      <c r="D25" s="158">
        <v>1</v>
      </c>
      <c r="E25" s="161">
        <v>2</v>
      </c>
      <c r="F25" s="161" t="s">
        <v>93</v>
      </c>
      <c r="G25" s="271" t="s">
        <v>335</v>
      </c>
      <c r="H25" s="161" t="s">
        <v>53</v>
      </c>
      <c r="I25" s="161" t="s">
        <v>261</v>
      </c>
      <c r="J25" s="161" t="s">
        <v>77</v>
      </c>
      <c r="K25" s="266" t="s">
        <v>9</v>
      </c>
      <c r="L25" s="296">
        <v>1</v>
      </c>
      <c r="M25" s="296">
        <v>1</v>
      </c>
      <c r="N25" s="187">
        <v>1</v>
      </c>
      <c r="P25" s="56"/>
    </row>
    <row r="26" spans="1:16" ht="30" customHeight="1" thickBot="1" x14ac:dyDescent="0.45">
      <c r="A26" s="228"/>
      <c r="B26" s="231"/>
      <c r="C26" s="231"/>
      <c r="D26" s="159"/>
      <c r="E26" s="162"/>
      <c r="F26" s="162"/>
      <c r="G26" s="192"/>
      <c r="H26" s="162"/>
      <c r="I26" s="162"/>
      <c r="J26" s="162"/>
      <c r="K26" s="193"/>
      <c r="L26" s="195"/>
      <c r="M26" s="195"/>
      <c r="N26" s="207"/>
      <c r="P26" s="56"/>
    </row>
    <row r="27" spans="1:16" ht="30" customHeight="1" thickBot="1" x14ac:dyDescent="0.45">
      <c r="A27" s="228"/>
      <c r="B27" s="231"/>
      <c r="C27" s="231"/>
      <c r="D27" s="159"/>
      <c r="E27" s="162"/>
      <c r="F27" s="162"/>
      <c r="G27" s="192"/>
      <c r="H27" s="163"/>
      <c r="I27" s="163"/>
      <c r="J27" s="163"/>
      <c r="K27" s="73" t="s">
        <v>10</v>
      </c>
      <c r="L27" s="74">
        <f>SUM(L25)</f>
        <v>1</v>
      </c>
      <c r="M27" s="75">
        <f>M25</f>
        <v>1</v>
      </c>
      <c r="N27" s="74">
        <f>N25</f>
        <v>1</v>
      </c>
      <c r="P27" s="56"/>
    </row>
    <row r="28" spans="1:16" ht="30" customHeight="1" thickBot="1" x14ac:dyDescent="0.45">
      <c r="A28" s="229"/>
      <c r="B28" s="232"/>
      <c r="C28" s="232"/>
      <c r="D28" s="160"/>
      <c r="E28" s="163"/>
      <c r="F28" s="163"/>
      <c r="G28" s="272"/>
      <c r="H28" s="246" t="s">
        <v>11</v>
      </c>
      <c r="I28" s="181"/>
      <c r="J28" s="181"/>
      <c r="K28" s="182"/>
      <c r="L28" s="76">
        <f>SUM(L27)</f>
        <v>1</v>
      </c>
      <c r="M28" s="76">
        <f>M27</f>
        <v>1</v>
      </c>
      <c r="N28" s="76">
        <f>N27</f>
        <v>1</v>
      </c>
      <c r="P28" s="56"/>
    </row>
    <row r="29" spans="1:16" ht="30" customHeight="1" thickBot="1" x14ac:dyDescent="0.45">
      <c r="A29" s="42">
        <v>1</v>
      </c>
      <c r="B29" s="60">
        <v>3</v>
      </c>
      <c r="C29" s="60">
        <v>1</v>
      </c>
      <c r="D29" s="65">
        <v>1</v>
      </c>
      <c r="E29" s="177" t="s">
        <v>12</v>
      </c>
      <c r="F29" s="178"/>
      <c r="G29" s="178"/>
      <c r="H29" s="178"/>
      <c r="I29" s="178"/>
      <c r="J29" s="178"/>
      <c r="K29" s="178"/>
      <c r="L29" s="77">
        <f>SUM(L24+L28)</f>
        <v>131.19999999999999</v>
      </c>
      <c r="M29" s="78">
        <f>M24+M28</f>
        <v>112.7</v>
      </c>
      <c r="N29" s="79">
        <f>N24+N28</f>
        <v>112.7</v>
      </c>
      <c r="P29" s="56"/>
    </row>
    <row r="30" spans="1:16" ht="30" customHeight="1" x14ac:dyDescent="0.4">
      <c r="A30" s="42">
        <v>1</v>
      </c>
      <c r="B30" s="60">
        <v>3</v>
      </c>
      <c r="C30" s="60">
        <v>1</v>
      </c>
      <c r="D30" s="65">
        <v>2</v>
      </c>
      <c r="E30" s="65" t="s">
        <v>8</v>
      </c>
      <c r="F30" s="90" t="s">
        <v>253</v>
      </c>
      <c r="G30" s="91"/>
      <c r="H30" s="91"/>
      <c r="I30" s="91"/>
      <c r="J30" s="92"/>
      <c r="K30" s="92"/>
      <c r="L30" s="92"/>
      <c r="M30" s="92"/>
      <c r="N30" s="93"/>
      <c r="P30" s="56"/>
    </row>
    <row r="31" spans="1:16" ht="30" customHeight="1" x14ac:dyDescent="0.4">
      <c r="A31" s="299">
        <v>1</v>
      </c>
      <c r="B31" s="233">
        <v>3</v>
      </c>
      <c r="C31" s="233">
        <v>1</v>
      </c>
      <c r="D31" s="167">
        <v>2</v>
      </c>
      <c r="E31" s="170">
        <v>1</v>
      </c>
      <c r="F31" s="254" t="s">
        <v>94</v>
      </c>
      <c r="G31" s="230" t="s">
        <v>132</v>
      </c>
      <c r="H31" s="161" t="s">
        <v>48</v>
      </c>
      <c r="I31" s="161" t="s">
        <v>107</v>
      </c>
      <c r="J31" s="254" t="s">
        <v>77</v>
      </c>
      <c r="K31" s="230" t="s">
        <v>9</v>
      </c>
      <c r="L31" s="267">
        <v>2</v>
      </c>
      <c r="M31" s="267">
        <v>2</v>
      </c>
      <c r="N31" s="294">
        <v>2</v>
      </c>
      <c r="P31" s="56"/>
    </row>
    <row r="32" spans="1:16" ht="30" customHeight="1" x14ac:dyDescent="0.4">
      <c r="A32" s="300"/>
      <c r="B32" s="234"/>
      <c r="C32" s="234"/>
      <c r="D32" s="168"/>
      <c r="E32" s="171"/>
      <c r="F32" s="255"/>
      <c r="G32" s="230"/>
      <c r="H32" s="162"/>
      <c r="I32" s="162"/>
      <c r="J32" s="255"/>
      <c r="K32" s="230"/>
      <c r="L32" s="267"/>
      <c r="M32" s="267"/>
      <c r="N32" s="294"/>
      <c r="P32" s="56"/>
    </row>
    <row r="33" spans="1:16" ht="30" customHeight="1" thickBot="1" x14ac:dyDescent="0.45">
      <c r="A33" s="300"/>
      <c r="B33" s="234"/>
      <c r="C33" s="234"/>
      <c r="D33" s="168"/>
      <c r="E33" s="171"/>
      <c r="F33" s="297"/>
      <c r="G33" s="230"/>
      <c r="H33" s="162"/>
      <c r="I33" s="162"/>
      <c r="J33" s="255"/>
      <c r="K33" s="170"/>
      <c r="L33" s="268"/>
      <c r="M33" s="268"/>
      <c r="N33" s="295"/>
      <c r="P33" s="56"/>
    </row>
    <row r="34" spans="1:16" ht="30" customHeight="1" thickBot="1" x14ac:dyDescent="0.45">
      <c r="A34" s="300"/>
      <c r="B34" s="234"/>
      <c r="C34" s="234"/>
      <c r="D34" s="168"/>
      <c r="E34" s="171"/>
      <c r="F34" s="297"/>
      <c r="G34" s="230"/>
      <c r="H34" s="163"/>
      <c r="I34" s="163"/>
      <c r="J34" s="255"/>
      <c r="K34" s="95" t="s">
        <v>10</v>
      </c>
      <c r="L34" s="96">
        <f>SUM(L31)</f>
        <v>2</v>
      </c>
      <c r="M34" s="96">
        <f>SUM(M31)</f>
        <v>2</v>
      </c>
      <c r="N34" s="96">
        <f>SUM(N31)</f>
        <v>2</v>
      </c>
      <c r="P34" s="56"/>
    </row>
    <row r="35" spans="1:16" ht="30" customHeight="1" thickBot="1" x14ac:dyDescent="0.45">
      <c r="A35" s="300"/>
      <c r="B35" s="234"/>
      <c r="C35" s="234"/>
      <c r="D35" s="168"/>
      <c r="E35" s="171"/>
      <c r="F35" s="297"/>
      <c r="G35" s="230"/>
      <c r="H35" s="161" t="s">
        <v>106</v>
      </c>
      <c r="I35" s="298" t="s">
        <v>109</v>
      </c>
      <c r="J35" s="255"/>
      <c r="K35" s="94" t="s">
        <v>9</v>
      </c>
      <c r="L35" s="97">
        <v>8</v>
      </c>
      <c r="M35" s="97">
        <v>8</v>
      </c>
      <c r="N35" s="98">
        <v>8</v>
      </c>
      <c r="P35" s="56"/>
    </row>
    <row r="36" spans="1:16" ht="30" customHeight="1" thickBot="1" x14ac:dyDescent="0.45">
      <c r="A36" s="301"/>
      <c r="B36" s="235"/>
      <c r="C36" s="235"/>
      <c r="D36" s="169"/>
      <c r="E36" s="172"/>
      <c r="F36" s="297"/>
      <c r="G36" s="230"/>
      <c r="H36" s="163"/>
      <c r="I36" s="298"/>
      <c r="J36" s="256"/>
      <c r="K36" s="99" t="s">
        <v>10</v>
      </c>
      <c r="L36" s="100">
        <f>SUM(L35)</f>
        <v>8</v>
      </c>
      <c r="M36" s="100">
        <f>M35</f>
        <v>8</v>
      </c>
      <c r="N36" s="100">
        <f>N35</f>
        <v>8</v>
      </c>
      <c r="P36" s="56"/>
    </row>
    <row r="37" spans="1:16" ht="30" customHeight="1" x14ac:dyDescent="0.4">
      <c r="A37" s="299">
        <v>1</v>
      </c>
      <c r="B37" s="233">
        <v>3</v>
      </c>
      <c r="C37" s="233">
        <v>1</v>
      </c>
      <c r="D37" s="167">
        <v>2</v>
      </c>
      <c r="E37" s="170">
        <v>2</v>
      </c>
      <c r="F37" s="240" t="s">
        <v>95</v>
      </c>
      <c r="G37" s="313" t="s">
        <v>133</v>
      </c>
      <c r="H37" s="238" t="s">
        <v>105</v>
      </c>
      <c r="I37" s="176" t="s">
        <v>57</v>
      </c>
      <c r="J37" s="173" t="s">
        <v>72</v>
      </c>
      <c r="K37" s="245" t="s">
        <v>9</v>
      </c>
      <c r="L37" s="153">
        <v>40</v>
      </c>
      <c r="M37" s="153">
        <v>40</v>
      </c>
      <c r="N37" s="227">
        <v>40</v>
      </c>
      <c r="P37" s="56"/>
    </row>
    <row r="38" spans="1:16" ht="30" customHeight="1" thickBot="1" x14ac:dyDescent="0.45">
      <c r="A38" s="300"/>
      <c r="B38" s="234"/>
      <c r="C38" s="234"/>
      <c r="D38" s="168"/>
      <c r="E38" s="171"/>
      <c r="F38" s="175"/>
      <c r="G38" s="313"/>
      <c r="H38" s="239"/>
      <c r="I38" s="174"/>
      <c r="J38" s="174"/>
      <c r="K38" s="154"/>
      <c r="L38" s="154"/>
      <c r="M38" s="154"/>
      <c r="N38" s="253"/>
      <c r="P38" s="56"/>
    </row>
    <row r="39" spans="1:16" ht="30" customHeight="1" thickBot="1" x14ac:dyDescent="0.45">
      <c r="A39" s="300"/>
      <c r="B39" s="234"/>
      <c r="C39" s="234"/>
      <c r="D39" s="168"/>
      <c r="E39" s="171"/>
      <c r="F39" s="175"/>
      <c r="G39" s="313"/>
      <c r="H39" s="239"/>
      <c r="I39" s="174"/>
      <c r="J39" s="175"/>
      <c r="K39" s="101" t="s">
        <v>10</v>
      </c>
      <c r="L39" s="74">
        <f>SUM(L37)</f>
        <v>40</v>
      </c>
      <c r="M39" s="75">
        <f>SUM(M37)</f>
        <v>40</v>
      </c>
      <c r="N39" s="74">
        <f>SUM(N37)</f>
        <v>40</v>
      </c>
      <c r="P39" s="56"/>
    </row>
    <row r="40" spans="1:16" ht="30" customHeight="1" thickBot="1" x14ac:dyDescent="0.45">
      <c r="A40" s="301"/>
      <c r="B40" s="235"/>
      <c r="C40" s="235"/>
      <c r="D40" s="169"/>
      <c r="E40" s="172"/>
      <c r="F40" s="241"/>
      <c r="G40" s="313"/>
      <c r="H40" s="155" t="s">
        <v>11</v>
      </c>
      <c r="I40" s="156"/>
      <c r="J40" s="156"/>
      <c r="K40" s="157"/>
      <c r="L40" s="76">
        <f>SUM(L34,L36,L39)</f>
        <v>50</v>
      </c>
      <c r="M40" s="76">
        <f>SUM(M34,M36,M39)</f>
        <v>50</v>
      </c>
      <c r="N40" s="76">
        <f>SUM(N34,N36,N39)</f>
        <v>50</v>
      </c>
      <c r="P40" s="56"/>
    </row>
    <row r="41" spans="1:16" ht="30" customHeight="1" thickBot="1" x14ac:dyDescent="0.45">
      <c r="A41" s="42">
        <v>1</v>
      </c>
      <c r="B41" s="60">
        <v>3</v>
      </c>
      <c r="C41" s="60">
        <v>1</v>
      </c>
      <c r="D41" s="65">
        <v>2</v>
      </c>
      <c r="E41" s="177" t="s">
        <v>12</v>
      </c>
      <c r="F41" s="178"/>
      <c r="G41" s="179"/>
      <c r="H41" s="179"/>
      <c r="I41" s="179"/>
      <c r="J41" s="179"/>
      <c r="K41" s="180"/>
      <c r="L41" s="102">
        <f>L40</f>
        <v>50</v>
      </c>
      <c r="M41" s="103">
        <f>M40</f>
        <v>50</v>
      </c>
      <c r="N41" s="104">
        <f>N40</f>
        <v>50</v>
      </c>
      <c r="P41" s="56"/>
    </row>
    <row r="42" spans="1:16" ht="30" customHeight="1" thickBot="1" x14ac:dyDescent="0.45">
      <c r="A42" s="42">
        <v>1</v>
      </c>
      <c r="B42" s="60">
        <v>3</v>
      </c>
      <c r="C42" s="60">
        <v>1</v>
      </c>
      <c r="D42" s="164" t="s">
        <v>13</v>
      </c>
      <c r="E42" s="165"/>
      <c r="F42" s="165"/>
      <c r="G42" s="165"/>
      <c r="H42" s="165"/>
      <c r="I42" s="165"/>
      <c r="J42" s="165"/>
      <c r="K42" s="166"/>
      <c r="L42" s="80">
        <f>SUM(L29+L41)</f>
        <v>181.2</v>
      </c>
      <c r="M42" s="80">
        <f>M29+M41</f>
        <v>162.69999999999999</v>
      </c>
      <c r="N42" s="80">
        <f>N29+N41</f>
        <v>162.69999999999999</v>
      </c>
      <c r="P42" s="56"/>
    </row>
    <row r="43" spans="1:16" ht="30" customHeight="1" x14ac:dyDescent="0.4">
      <c r="A43" s="42">
        <v>1</v>
      </c>
      <c r="B43" s="60">
        <v>3</v>
      </c>
      <c r="C43" s="60">
        <v>2</v>
      </c>
      <c r="D43" s="60" t="s">
        <v>8</v>
      </c>
      <c r="E43" s="60" t="s">
        <v>8</v>
      </c>
      <c r="F43" s="85" t="s">
        <v>254</v>
      </c>
      <c r="G43" s="87"/>
      <c r="H43" s="87"/>
      <c r="I43" s="87"/>
      <c r="J43" s="87"/>
      <c r="K43" s="87"/>
      <c r="L43" s="87"/>
      <c r="M43" s="87"/>
      <c r="N43" s="88"/>
      <c r="P43" s="56"/>
    </row>
    <row r="44" spans="1:16" ht="30" customHeight="1" x14ac:dyDescent="0.4">
      <c r="A44" s="42">
        <v>1</v>
      </c>
      <c r="B44" s="60">
        <v>3</v>
      </c>
      <c r="C44" s="60">
        <v>2</v>
      </c>
      <c r="D44" s="65">
        <v>2</v>
      </c>
      <c r="E44" s="65" t="s">
        <v>8</v>
      </c>
      <c r="F44" s="66" t="s">
        <v>255</v>
      </c>
      <c r="G44" s="68"/>
      <c r="H44" s="68"/>
      <c r="I44" s="68"/>
      <c r="J44" s="68"/>
      <c r="K44" s="68"/>
      <c r="L44" s="68"/>
      <c r="M44" s="68"/>
      <c r="N44" s="69"/>
      <c r="P44" s="56"/>
    </row>
    <row r="45" spans="1:16" ht="30" customHeight="1" thickBot="1" x14ac:dyDescent="0.45">
      <c r="A45" s="208">
        <v>1</v>
      </c>
      <c r="B45" s="211">
        <v>3</v>
      </c>
      <c r="C45" s="211">
        <v>2</v>
      </c>
      <c r="D45" s="158">
        <v>2</v>
      </c>
      <c r="E45" s="161">
        <v>2</v>
      </c>
      <c r="F45" s="161" t="s">
        <v>96</v>
      </c>
      <c r="G45" s="230" t="s">
        <v>134</v>
      </c>
      <c r="H45" s="243" t="s">
        <v>49</v>
      </c>
      <c r="I45" s="161" t="s">
        <v>59</v>
      </c>
      <c r="J45" s="161" t="s">
        <v>58</v>
      </c>
      <c r="K45" s="51" t="s">
        <v>9</v>
      </c>
      <c r="L45" s="44">
        <v>6</v>
      </c>
      <c r="M45" s="44">
        <v>7</v>
      </c>
      <c r="N45" s="49">
        <v>7</v>
      </c>
      <c r="P45" s="56"/>
    </row>
    <row r="46" spans="1:16" ht="30" customHeight="1" thickBot="1" x14ac:dyDescent="0.45">
      <c r="A46" s="228"/>
      <c r="B46" s="231"/>
      <c r="C46" s="231"/>
      <c r="D46" s="159"/>
      <c r="E46" s="162"/>
      <c r="F46" s="162"/>
      <c r="G46" s="230"/>
      <c r="H46" s="244"/>
      <c r="I46" s="163"/>
      <c r="J46" s="163"/>
      <c r="K46" s="73" t="s">
        <v>10</v>
      </c>
      <c r="L46" s="74">
        <f>SUM(L45)</f>
        <v>6</v>
      </c>
      <c r="M46" s="75">
        <f>M45</f>
        <v>7</v>
      </c>
      <c r="N46" s="74">
        <f>N45</f>
        <v>7</v>
      </c>
      <c r="P46" s="56"/>
    </row>
    <row r="47" spans="1:16" ht="30" customHeight="1" thickBot="1" x14ac:dyDescent="0.45">
      <c r="A47" s="229"/>
      <c r="B47" s="232"/>
      <c r="C47" s="232"/>
      <c r="D47" s="160"/>
      <c r="E47" s="163"/>
      <c r="F47" s="163"/>
      <c r="G47" s="230"/>
      <c r="H47" s="181" t="s">
        <v>11</v>
      </c>
      <c r="I47" s="181"/>
      <c r="J47" s="181"/>
      <c r="K47" s="182"/>
      <c r="L47" s="76">
        <f>SUM(L46)</f>
        <v>6</v>
      </c>
      <c r="M47" s="76">
        <f>SUM(M46)</f>
        <v>7</v>
      </c>
      <c r="N47" s="76">
        <f t="shared" ref="N47:N49" si="3">N46</f>
        <v>7</v>
      </c>
      <c r="P47" s="56"/>
    </row>
    <row r="48" spans="1:16" ht="30" customHeight="1" thickBot="1" x14ac:dyDescent="0.45">
      <c r="A48" s="42">
        <v>1</v>
      </c>
      <c r="B48" s="60">
        <v>3</v>
      </c>
      <c r="C48" s="60">
        <v>2</v>
      </c>
      <c r="D48" s="65">
        <v>2</v>
      </c>
      <c r="E48" s="177" t="s">
        <v>12</v>
      </c>
      <c r="F48" s="178"/>
      <c r="G48" s="178"/>
      <c r="H48" s="178"/>
      <c r="I48" s="178"/>
      <c r="J48" s="178"/>
      <c r="K48" s="242"/>
      <c r="L48" s="102">
        <f>SUM(L47)</f>
        <v>6</v>
      </c>
      <c r="M48" s="103">
        <f>M47</f>
        <v>7</v>
      </c>
      <c r="N48" s="104">
        <f t="shared" si="3"/>
        <v>7</v>
      </c>
      <c r="P48" s="56"/>
    </row>
    <row r="49" spans="1:16" ht="30" customHeight="1" thickBot="1" x14ac:dyDescent="0.45">
      <c r="A49" s="42">
        <v>1</v>
      </c>
      <c r="B49" s="60">
        <v>3</v>
      </c>
      <c r="C49" s="60">
        <v>2</v>
      </c>
      <c r="D49" s="164" t="s">
        <v>13</v>
      </c>
      <c r="E49" s="165"/>
      <c r="F49" s="165"/>
      <c r="G49" s="165"/>
      <c r="H49" s="165"/>
      <c r="I49" s="165"/>
      <c r="J49" s="165"/>
      <c r="K49" s="166"/>
      <c r="L49" s="80">
        <f>SUM(L48)</f>
        <v>6</v>
      </c>
      <c r="M49" s="80">
        <f>SUM(M48)</f>
        <v>7</v>
      </c>
      <c r="N49" s="80">
        <f t="shared" si="3"/>
        <v>7</v>
      </c>
      <c r="P49" s="56"/>
    </row>
    <row r="50" spans="1:16" ht="30" customHeight="1" x14ac:dyDescent="0.4">
      <c r="A50" s="42">
        <v>1</v>
      </c>
      <c r="B50" s="60">
        <v>3</v>
      </c>
      <c r="C50" s="60">
        <v>3</v>
      </c>
      <c r="D50" s="60" t="s">
        <v>8</v>
      </c>
      <c r="E50" s="60" t="s">
        <v>8</v>
      </c>
      <c r="F50" s="85" t="s">
        <v>256</v>
      </c>
      <c r="G50" s="87"/>
      <c r="H50" s="87"/>
      <c r="I50" s="87"/>
      <c r="J50" s="87"/>
      <c r="K50" s="87"/>
      <c r="L50" s="87"/>
      <c r="M50" s="87"/>
      <c r="N50" s="88"/>
      <c r="P50" s="56"/>
    </row>
    <row r="51" spans="1:16" ht="30" customHeight="1" x14ac:dyDescent="0.4">
      <c r="A51" s="42">
        <v>1</v>
      </c>
      <c r="B51" s="60">
        <v>3</v>
      </c>
      <c r="C51" s="60">
        <v>3</v>
      </c>
      <c r="D51" s="65">
        <v>5</v>
      </c>
      <c r="E51" s="65" t="s">
        <v>8</v>
      </c>
      <c r="F51" s="66" t="s">
        <v>257</v>
      </c>
      <c r="G51" s="68"/>
      <c r="H51" s="68"/>
      <c r="I51" s="68"/>
      <c r="J51" s="68"/>
      <c r="K51" s="68"/>
      <c r="L51" s="68"/>
      <c r="M51" s="68"/>
      <c r="N51" s="69"/>
      <c r="P51" s="56"/>
    </row>
    <row r="52" spans="1:16" ht="30" customHeight="1" x14ac:dyDescent="0.4">
      <c r="A52" s="208">
        <v>1</v>
      </c>
      <c r="B52" s="211">
        <v>3</v>
      </c>
      <c r="C52" s="211">
        <v>3</v>
      </c>
      <c r="D52" s="158">
        <v>5</v>
      </c>
      <c r="E52" s="161">
        <v>1</v>
      </c>
      <c r="F52" s="161" t="s">
        <v>97</v>
      </c>
      <c r="G52" s="230" t="s">
        <v>135</v>
      </c>
      <c r="H52" s="243" t="s">
        <v>27</v>
      </c>
      <c r="I52" s="161" t="s">
        <v>61</v>
      </c>
      <c r="J52" s="161" t="s">
        <v>60</v>
      </c>
      <c r="K52" s="51" t="s">
        <v>9</v>
      </c>
      <c r="L52" s="44">
        <v>523.1</v>
      </c>
      <c r="M52" s="44">
        <v>525</v>
      </c>
      <c r="N52" s="49">
        <v>530</v>
      </c>
      <c r="P52" s="56"/>
    </row>
    <row r="53" spans="1:16" ht="30" customHeight="1" thickBot="1" x14ac:dyDescent="0.45">
      <c r="A53" s="228"/>
      <c r="B53" s="231"/>
      <c r="C53" s="231"/>
      <c r="D53" s="159"/>
      <c r="E53" s="162"/>
      <c r="F53" s="162"/>
      <c r="G53" s="230"/>
      <c r="H53" s="247"/>
      <c r="I53" s="162"/>
      <c r="J53" s="162"/>
      <c r="K53" s="89" t="s">
        <v>16</v>
      </c>
      <c r="L53" s="45">
        <v>0</v>
      </c>
      <c r="M53" s="45">
        <v>0</v>
      </c>
      <c r="N53" s="50">
        <v>0</v>
      </c>
      <c r="P53" s="56"/>
    </row>
    <row r="54" spans="1:16" ht="30" customHeight="1" thickBot="1" x14ac:dyDescent="0.45">
      <c r="A54" s="228"/>
      <c r="B54" s="231"/>
      <c r="C54" s="231"/>
      <c r="D54" s="159"/>
      <c r="E54" s="162"/>
      <c r="F54" s="162"/>
      <c r="G54" s="230"/>
      <c r="H54" s="244"/>
      <c r="I54" s="163"/>
      <c r="J54" s="163"/>
      <c r="K54" s="73" t="s">
        <v>10</v>
      </c>
      <c r="L54" s="74">
        <f>SUM(L52:L53)</f>
        <v>523.1</v>
      </c>
      <c r="M54" s="74">
        <f t="shared" ref="M54:N54" si="4">SUM(M52:M53)</f>
        <v>525</v>
      </c>
      <c r="N54" s="74">
        <f t="shared" si="4"/>
        <v>530</v>
      </c>
      <c r="P54" s="56"/>
    </row>
    <row r="55" spans="1:16" ht="30" customHeight="1" thickBot="1" x14ac:dyDescent="0.45">
      <c r="A55" s="229"/>
      <c r="B55" s="232"/>
      <c r="C55" s="232"/>
      <c r="D55" s="160"/>
      <c r="E55" s="163"/>
      <c r="F55" s="163"/>
      <c r="G55" s="230"/>
      <c r="H55" s="181" t="s">
        <v>11</v>
      </c>
      <c r="I55" s="181"/>
      <c r="J55" s="181"/>
      <c r="K55" s="182"/>
      <c r="L55" s="76">
        <f>SUM(L54)</f>
        <v>523.1</v>
      </c>
      <c r="M55" s="76">
        <f>SUM(M54)</f>
        <v>525</v>
      </c>
      <c r="N55" s="76">
        <f>SUM(N54)</f>
        <v>530</v>
      </c>
      <c r="P55" s="56"/>
    </row>
    <row r="56" spans="1:16" ht="30" customHeight="1" x14ac:dyDescent="0.4">
      <c r="A56" s="208">
        <v>1</v>
      </c>
      <c r="B56" s="211">
        <v>3</v>
      </c>
      <c r="C56" s="211">
        <v>3</v>
      </c>
      <c r="D56" s="158">
        <v>5</v>
      </c>
      <c r="E56" s="161">
        <v>2</v>
      </c>
      <c r="F56" s="161" t="s">
        <v>98</v>
      </c>
      <c r="G56" s="230" t="s">
        <v>136</v>
      </c>
      <c r="H56" s="161" t="s">
        <v>28</v>
      </c>
      <c r="I56" s="161" t="s">
        <v>322</v>
      </c>
      <c r="J56" s="161" t="s">
        <v>60</v>
      </c>
      <c r="K56" s="51" t="s">
        <v>9</v>
      </c>
      <c r="L56" s="44">
        <v>2701.9</v>
      </c>
      <c r="M56" s="44">
        <v>2700</v>
      </c>
      <c r="N56" s="49">
        <v>2700</v>
      </c>
      <c r="P56" s="56"/>
    </row>
    <row r="57" spans="1:16" ht="30" customHeight="1" x14ac:dyDescent="0.4">
      <c r="A57" s="228"/>
      <c r="B57" s="231"/>
      <c r="C57" s="231"/>
      <c r="D57" s="159"/>
      <c r="E57" s="162"/>
      <c r="F57" s="162"/>
      <c r="G57" s="230"/>
      <c r="H57" s="162"/>
      <c r="I57" s="162"/>
      <c r="J57" s="162"/>
      <c r="K57" s="46" t="s">
        <v>15</v>
      </c>
      <c r="L57" s="47">
        <v>175.5</v>
      </c>
      <c r="M57" s="47">
        <v>180</v>
      </c>
      <c r="N57" s="48">
        <v>180</v>
      </c>
      <c r="P57" s="131"/>
    </row>
    <row r="58" spans="1:16" ht="30" customHeight="1" x14ac:dyDescent="0.4">
      <c r="A58" s="228"/>
      <c r="B58" s="231"/>
      <c r="C58" s="231"/>
      <c r="D58" s="159"/>
      <c r="E58" s="162"/>
      <c r="F58" s="162"/>
      <c r="G58" s="230"/>
      <c r="H58" s="162"/>
      <c r="I58" s="162"/>
      <c r="J58" s="162"/>
      <c r="K58" s="46" t="s">
        <v>16</v>
      </c>
      <c r="L58" s="47">
        <v>250.8</v>
      </c>
      <c r="M58" s="47">
        <v>255</v>
      </c>
      <c r="N58" s="48">
        <v>255</v>
      </c>
      <c r="P58" s="131"/>
    </row>
    <row r="59" spans="1:16" ht="30" customHeight="1" thickBot="1" x14ac:dyDescent="0.45">
      <c r="A59" s="228"/>
      <c r="B59" s="231"/>
      <c r="C59" s="231"/>
      <c r="D59" s="159"/>
      <c r="E59" s="162"/>
      <c r="F59" s="162"/>
      <c r="G59" s="230"/>
      <c r="H59" s="162"/>
      <c r="I59" s="162"/>
      <c r="J59" s="162"/>
      <c r="K59" s="51" t="s">
        <v>119</v>
      </c>
      <c r="L59" s="44">
        <v>0</v>
      </c>
      <c r="M59" s="44">
        <v>0</v>
      </c>
      <c r="N59" s="49">
        <v>0</v>
      </c>
      <c r="P59" s="56"/>
    </row>
    <row r="60" spans="1:16" ht="30" customHeight="1" thickBot="1" x14ac:dyDescent="0.45">
      <c r="A60" s="228"/>
      <c r="B60" s="231"/>
      <c r="C60" s="231"/>
      <c r="D60" s="159"/>
      <c r="E60" s="162"/>
      <c r="F60" s="162"/>
      <c r="G60" s="230"/>
      <c r="H60" s="163"/>
      <c r="I60" s="163"/>
      <c r="J60" s="163"/>
      <c r="K60" s="73" t="s">
        <v>10</v>
      </c>
      <c r="L60" s="74">
        <f>SUM(L56:L59)</f>
        <v>3128.2000000000003</v>
      </c>
      <c r="M60" s="74">
        <f t="shared" ref="M60:N60" si="5">SUM(M56:M59)</f>
        <v>3135</v>
      </c>
      <c r="N60" s="74">
        <f t="shared" si="5"/>
        <v>3135</v>
      </c>
      <c r="P60" s="56"/>
    </row>
    <row r="61" spans="1:16" ht="30" customHeight="1" thickBot="1" x14ac:dyDescent="0.45">
      <c r="A61" s="228"/>
      <c r="B61" s="231"/>
      <c r="C61" s="231"/>
      <c r="D61" s="159"/>
      <c r="E61" s="162"/>
      <c r="F61" s="162"/>
      <c r="G61" s="230" t="s">
        <v>136</v>
      </c>
      <c r="H61" s="161" t="s">
        <v>29</v>
      </c>
      <c r="I61" s="161" t="s">
        <v>265</v>
      </c>
      <c r="J61" s="161" t="s">
        <v>77</v>
      </c>
      <c r="K61" s="51" t="s">
        <v>9</v>
      </c>
      <c r="L61" s="44">
        <v>46.9</v>
      </c>
      <c r="M61" s="44">
        <v>42</v>
      </c>
      <c r="N61" s="49">
        <v>43</v>
      </c>
      <c r="P61" s="56"/>
    </row>
    <row r="62" spans="1:16" ht="30" customHeight="1" thickBot="1" x14ac:dyDescent="0.45">
      <c r="A62" s="228"/>
      <c r="B62" s="231"/>
      <c r="C62" s="231"/>
      <c r="D62" s="159"/>
      <c r="E62" s="162"/>
      <c r="F62" s="162"/>
      <c r="G62" s="230"/>
      <c r="H62" s="163"/>
      <c r="I62" s="163"/>
      <c r="J62" s="163"/>
      <c r="K62" s="73" t="s">
        <v>10</v>
      </c>
      <c r="L62" s="74">
        <f>SUM(L61)</f>
        <v>46.9</v>
      </c>
      <c r="M62" s="75">
        <f>SUM(M61)</f>
        <v>42</v>
      </c>
      <c r="N62" s="74">
        <f>N61</f>
        <v>43</v>
      </c>
      <c r="P62" s="56"/>
    </row>
    <row r="63" spans="1:16" ht="30" customHeight="1" x14ac:dyDescent="0.4">
      <c r="A63" s="228"/>
      <c r="B63" s="231"/>
      <c r="C63" s="231"/>
      <c r="D63" s="159"/>
      <c r="E63" s="162"/>
      <c r="F63" s="162"/>
      <c r="G63" s="230" t="s">
        <v>136</v>
      </c>
      <c r="H63" s="161" t="s">
        <v>30</v>
      </c>
      <c r="I63" s="161" t="s">
        <v>62</v>
      </c>
      <c r="J63" s="161" t="s">
        <v>72</v>
      </c>
      <c r="K63" s="51" t="s">
        <v>9</v>
      </c>
      <c r="L63" s="44">
        <v>72</v>
      </c>
      <c r="M63" s="44">
        <v>70</v>
      </c>
      <c r="N63" s="49">
        <v>70</v>
      </c>
      <c r="P63" s="56"/>
    </row>
    <row r="64" spans="1:16" ht="30" customHeight="1" thickBot="1" x14ac:dyDescent="0.45">
      <c r="A64" s="228"/>
      <c r="B64" s="231"/>
      <c r="C64" s="231"/>
      <c r="D64" s="159"/>
      <c r="E64" s="162"/>
      <c r="F64" s="162"/>
      <c r="G64" s="230"/>
      <c r="H64" s="162"/>
      <c r="I64" s="162"/>
      <c r="J64" s="162"/>
      <c r="K64" s="51" t="s">
        <v>16</v>
      </c>
      <c r="L64" s="44">
        <v>0</v>
      </c>
      <c r="M64" s="44">
        <v>0</v>
      </c>
      <c r="N64" s="49">
        <v>0</v>
      </c>
      <c r="P64" s="56"/>
    </row>
    <row r="65" spans="1:16" ht="30" customHeight="1" x14ac:dyDescent="0.4">
      <c r="A65" s="228"/>
      <c r="B65" s="231"/>
      <c r="C65" s="231"/>
      <c r="D65" s="159"/>
      <c r="E65" s="162"/>
      <c r="F65" s="162"/>
      <c r="G65" s="230"/>
      <c r="H65" s="163"/>
      <c r="I65" s="163"/>
      <c r="J65" s="163"/>
      <c r="K65" s="105" t="s">
        <v>10</v>
      </c>
      <c r="L65" s="106">
        <f>SUM(L63:L64)</f>
        <v>72</v>
      </c>
      <c r="M65" s="106">
        <f t="shared" ref="M65:N65" si="6">SUM(M63:M64)</f>
        <v>70</v>
      </c>
      <c r="N65" s="106">
        <f t="shared" si="6"/>
        <v>70</v>
      </c>
      <c r="P65" s="56"/>
    </row>
    <row r="66" spans="1:16" ht="30" customHeight="1" x14ac:dyDescent="0.4">
      <c r="A66" s="228"/>
      <c r="B66" s="231"/>
      <c r="C66" s="231"/>
      <c r="D66" s="159"/>
      <c r="E66" s="162"/>
      <c r="F66" s="162"/>
      <c r="G66" s="230" t="s">
        <v>136</v>
      </c>
      <c r="H66" s="243" t="s">
        <v>47</v>
      </c>
      <c r="I66" s="161" t="s">
        <v>63</v>
      </c>
      <c r="J66" s="161" t="s">
        <v>76</v>
      </c>
      <c r="K66" s="51" t="s">
        <v>9</v>
      </c>
      <c r="L66" s="44">
        <v>56</v>
      </c>
      <c r="M66" s="44">
        <v>55</v>
      </c>
      <c r="N66" s="49">
        <v>56</v>
      </c>
      <c r="P66" s="56"/>
    </row>
    <row r="67" spans="1:16" ht="30" customHeight="1" thickBot="1" x14ac:dyDescent="0.45">
      <c r="A67" s="228"/>
      <c r="B67" s="231"/>
      <c r="C67" s="231"/>
      <c r="D67" s="159"/>
      <c r="E67" s="162"/>
      <c r="F67" s="162"/>
      <c r="G67" s="230"/>
      <c r="H67" s="247"/>
      <c r="I67" s="162"/>
      <c r="J67" s="162"/>
      <c r="K67" s="89" t="s">
        <v>16</v>
      </c>
      <c r="L67" s="45">
        <v>0</v>
      </c>
      <c r="M67" s="45">
        <v>0</v>
      </c>
      <c r="N67" s="50">
        <v>0</v>
      </c>
      <c r="P67" s="56"/>
    </row>
    <row r="68" spans="1:16" ht="30" customHeight="1" thickBot="1" x14ac:dyDescent="0.45">
      <c r="A68" s="228"/>
      <c r="B68" s="231"/>
      <c r="C68" s="231"/>
      <c r="D68" s="159"/>
      <c r="E68" s="162"/>
      <c r="F68" s="162"/>
      <c r="G68" s="230"/>
      <c r="H68" s="244"/>
      <c r="I68" s="163"/>
      <c r="J68" s="163"/>
      <c r="K68" s="73" t="s">
        <v>10</v>
      </c>
      <c r="L68" s="74">
        <f>SUM(L66:L67)</f>
        <v>56</v>
      </c>
      <c r="M68" s="74">
        <f t="shared" ref="M68:N68" si="7">SUM(M66:M67)</f>
        <v>55</v>
      </c>
      <c r="N68" s="74">
        <f t="shared" si="7"/>
        <v>56</v>
      </c>
      <c r="P68" s="56"/>
    </row>
    <row r="69" spans="1:16" ht="30" customHeight="1" thickBot="1" x14ac:dyDescent="0.45">
      <c r="A69" s="229"/>
      <c r="B69" s="232"/>
      <c r="C69" s="232"/>
      <c r="D69" s="160"/>
      <c r="E69" s="163"/>
      <c r="F69" s="163"/>
      <c r="G69" s="230"/>
      <c r="H69" s="181" t="s">
        <v>11</v>
      </c>
      <c r="I69" s="181"/>
      <c r="J69" s="181"/>
      <c r="K69" s="182"/>
      <c r="L69" s="76">
        <f>SUM(L60+L62+L65+L68)</f>
        <v>3303.1000000000004</v>
      </c>
      <c r="M69" s="76">
        <f>M60+M62+M65+M68</f>
        <v>3302</v>
      </c>
      <c r="N69" s="76">
        <f>SUM(N60+N62+N65+N68)</f>
        <v>3304</v>
      </c>
      <c r="P69" s="56"/>
    </row>
    <row r="70" spans="1:16" ht="30" customHeight="1" thickBot="1" x14ac:dyDescent="0.45">
      <c r="A70" s="208">
        <v>1</v>
      </c>
      <c r="B70" s="211">
        <v>3</v>
      </c>
      <c r="C70" s="211">
        <v>3</v>
      </c>
      <c r="D70" s="158">
        <v>5</v>
      </c>
      <c r="E70" s="161">
        <v>3</v>
      </c>
      <c r="F70" s="161" t="s">
        <v>99</v>
      </c>
      <c r="G70" s="230" t="s">
        <v>137</v>
      </c>
      <c r="H70" s="161" t="s">
        <v>31</v>
      </c>
      <c r="I70" s="161" t="s">
        <v>64</v>
      </c>
      <c r="J70" s="161" t="s">
        <v>78</v>
      </c>
      <c r="K70" s="46" t="s">
        <v>119</v>
      </c>
      <c r="L70" s="47">
        <v>0.1</v>
      </c>
      <c r="M70" s="47">
        <v>0.1</v>
      </c>
      <c r="N70" s="48">
        <v>0.1</v>
      </c>
      <c r="P70" s="56"/>
    </row>
    <row r="71" spans="1:16" ht="30" customHeight="1" thickBot="1" x14ac:dyDescent="0.45">
      <c r="A71" s="228"/>
      <c r="B71" s="231"/>
      <c r="C71" s="231"/>
      <c r="D71" s="159"/>
      <c r="E71" s="162"/>
      <c r="F71" s="162"/>
      <c r="G71" s="230"/>
      <c r="H71" s="163"/>
      <c r="I71" s="163"/>
      <c r="J71" s="163"/>
      <c r="K71" s="107" t="s">
        <v>10</v>
      </c>
      <c r="L71" s="75">
        <f>L70</f>
        <v>0.1</v>
      </c>
      <c r="M71" s="75">
        <f>M70</f>
        <v>0.1</v>
      </c>
      <c r="N71" s="75">
        <f>N70</f>
        <v>0.1</v>
      </c>
      <c r="P71" s="56"/>
    </row>
    <row r="72" spans="1:16" ht="30" customHeight="1" thickBot="1" x14ac:dyDescent="0.45">
      <c r="A72" s="228"/>
      <c r="B72" s="231"/>
      <c r="C72" s="231"/>
      <c r="D72" s="159"/>
      <c r="E72" s="162"/>
      <c r="F72" s="162"/>
      <c r="G72" s="230" t="s">
        <v>137</v>
      </c>
      <c r="H72" s="161" t="s">
        <v>32</v>
      </c>
      <c r="I72" s="161" t="s">
        <v>65</v>
      </c>
      <c r="J72" s="161" t="s">
        <v>78</v>
      </c>
      <c r="K72" s="46" t="s">
        <v>119</v>
      </c>
      <c r="L72" s="46">
        <v>16.8</v>
      </c>
      <c r="M72" s="47">
        <v>16.8</v>
      </c>
      <c r="N72" s="48">
        <v>16.8</v>
      </c>
      <c r="P72" s="56"/>
    </row>
    <row r="73" spans="1:16" ht="30" customHeight="1" thickBot="1" x14ac:dyDescent="0.45">
      <c r="A73" s="228"/>
      <c r="B73" s="231"/>
      <c r="C73" s="231"/>
      <c r="D73" s="159"/>
      <c r="E73" s="162"/>
      <c r="F73" s="162"/>
      <c r="G73" s="230"/>
      <c r="H73" s="163"/>
      <c r="I73" s="163"/>
      <c r="J73" s="163"/>
      <c r="K73" s="107" t="s">
        <v>10</v>
      </c>
      <c r="L73" s="107">
        <f>SUM(L72)</f>
        <v>16.8</v>
      </c>
      <c r="M73" s="75">
        <f>M72</f>
        <v>16.8</v>
      </c>
      <c r="N73" s="75">
        <f>N72</f>
        <v>16.8</v>
      </c>
      <c r="P73" s="56"/>
    </row>
    <row r="74" spans="1:16" ht="30" customHeight="1" thickBot="1" x14ac:dyDescent="0.45">
      <c r="A74" s="228"/>
      <c r="B74" s="231"/>
      <c r="C74" s="231"/>
      <c r="D74" s="159"/>
      <c r="E74" s="162"/>
      <c r="F74" s="162"/>
      <c r="G74" s="230" t="s">
        <v>137</v>
      </c>
      <c r="H74" s="161" t="s">
        <v>33</v>
      </c>
      <c r="I74" s="161" t="s">
        <v>66</v>
      </c>
      <c r="J74" s="161" t="s">
        <v>78</v>
      </c>
      <c r="K74" s="46" t="s">
        <v>119</v>
      </c>
      <c r="L74" s="46">
        <v>0.5</v>
      </c>
      <c r="M74" s="47">
        <v>0.5</v>
      </c>
      <c r="N74" s="48">
        <v>0.5</v>
      </c>
      <c r="P74" s="56"/>
    </row>
    <row r="75" spans="1:16" ht="30" customHeight="1" thickBot="1" x14ac:dyDescent="0.45">
      <c r="A75" s="228"/>
      <c r="B75" s="231"/>
      <c r="C75" s="231"/>
      <c r="D75" s="159"/>
      <c r="E75" s="162"/>
      <c r="F75" s="162"/>
      <c r="G75" s="230"/>
      <c r="H75" s="163"/>
      <c r="I75" s="163"/>
      <c r="J75" s="163"/>
      <c r="K75" s="107" t="s">
        <v>10</v>
      </c>
      <c r="L75" s="107">
        <f>SUM(L74)</f>
        <v>0.5</v>
      </c>
      <c r="M75" s="75">
        <f>M74</f>
        <v>0.5</v>
      </c>
      <c r="N75" s="75">
        <f>N74</f>
        <v>0.5</v>
      </c>
      <c r="P75" s="56"/>
    </row>
    <row r="76" spans="1:16" ht="30" customHeight="1" thickBot="1" x14ac:dyDescent="0.45">
      <c r="A76" s="228"/>
      <c r="B76" s="231"/>
      <c r="C76" s="231"/>
      <c r="D76" s="159"/>
      <c r="E76" s="162"/>
      <c r="F76" s="162"/>
      <c r="G76" s="230" t="s">
        <v>137</v>
      </c>
      <c r="H76" s="161" t="s">
        <v>34</v>
      </c>
      <c r="I76" s="161" t="s">
        <v>67</v>
      </c>
      <c r="J76" s="161" t="s">
        <v>78</v>
      </c>
      <c r="K76" s="46" t="s">
        <v>119</v>
      </c>
      <c r="L76" s="47">
        <v>2.2000000000000002</v>
      </c>
      <c r="M76" s="47">
        <v>2.2000000000000002</v>
      </c>
      <c r="N76" s="48">
        <v>2.2000000000000002</v>
      </c>
      <c r="P76" s="56"/>
    </row>
    <row r="77" spans="1:16" ht="30" customHeight="1" thickBot="1" x14ac:dyDescent="0.45">
      <c r="A77" s="228"/>
      <c r="B77" s="231"/>
      <c r="C77" s="231"/>
      <c r="D77" s="159"/>
      <c r="E77" s="162"/>
      <c r="F77" s="162"/>
      <c r="G77" s="230"/>
      <c r="H77" s="163"/>
      <c r="I77" s="163"/>
      <c r="J77" s="163"/>
      <c r="K77" s="107" t="s">
        <v>10</v>
      </c>
      <c r="L77" s="75">
        <f>SUM(L76)</f>
        <v>2.2000000000000002</v>
      </c>
      <c r="M77" s="75">
        <f>M76</f>
        <v>2.2000000000000002</v>
      </c>
      <c r="N77" s="75">
        <f>N76</f>
        <v>2.2000000000000002</v>
      </c>
      <c r="P77" s="56"/>
    </row>
    <row r="78" spans="1:16" ht="30" customHeight="1" x14ac:dyDescent="0.4">
      <c r="A78" s="228"/>
      <c r="B78" s="231"/>
      <c r="C78" s="231"/>
      <c r="D78" s="159"/>
      <c r="E78" s="162"/>
      <c r="F78" s="162"/>
      <c r="G78" s="230" t="s">
        <v>137</v>
      </c>
      <c r="H78" s="161" t="s">
        <v>35</v>
      </c>
      <c r="I78" s="161" t="s">
        <v>263</v>
      </c>
      <c r="J78" s="161" t="s">
        <v>77</v>
      </c>
      <c r="K78" s="248" t="s">
        <v>119</v>
      </c>
      <c r="L78" s="248">
        <v>41.4</v>
      </c>
      <c r="M78" s="259">
        <v>41.4</v>
      </c>
      <c r="N78" s="260">
        <v>41.4</v>
      </c>
      <c r="P78" s="56"/>
    </row>
    <row r="79" spans="1:16" ht="30" customHeight="1" x14ac:dyDescent="0.4">
      <c r="A79" s="228"/>
      <c r="B79" s="231"/>
      <c r="C79" s="231"/>
      <c r="D79" s="159"/>
      <c r="E79" s="162"/>
      <c r="F79" s="162"/>
      <c r="G79" s="230"/>
      <c r="H79" s="162"/>
      <c r="I79" s="162"/>
      <c r="J79" s="162"/>
      <c r="K79" s="249"/>
      <c r="L79" s="249"/>
      <c r="M79" s="249"/>
      <c r="N79" s="261"/>
      <c r="P79" s="56"/>
    </row>
    <row r="80" spans="1:16" ht="30" customHeight="1" thickBot="1" x14ac:dyDescent="0.45">
      <c r="A80" s="228"/>
      <c r="B80" s="231"/>
      <c r="C80" s="231"/>
      <c r="D80" s="159"/>
      <c r="E80" s="162"/>
      <c r="F80" s="162"/>
      <c r="G80" s="230"/>
      <c r="H80" s="162"/>
      <c r="I80" s="162"/>
      <c r="J80" s="162"/>
      <c r="K80" s="250"/>
      <c r="L80" s="250"/>
      <c r="M80" s="250"/>
      <c r="N80" s="262"/>
      <c r="P80" s="56"/>
    </row>
    <row r="81" spans="1:16" ht="30" customHeight="1" thickBot="1" x14ac:dyDescent="0.45">
      <c r="A81" s="228"/>
      <c r="B81" s="231"/>
      <c r="C81" s="231"/>
      <c r="D81" s="159"/>
      <c r="E81" s="162"/>
      <c r="F81" s="162"/>
      <c r="G81" s="230"/>
      <c r="H81" s="163"/>
      <c r="I81" s="163"/>
      <c r="J81" s="163"/>
      <c r="K81" s="107" t="s">
        <v>10</v>
      </c>
      <c r="L81" s="107">
        <f>SUM(L78)</f>
        <v>41.4</v>
      </c>
      <c r="M81" s="75">
        <f>M78</f>
        <v>41.4</v>
      </c>
      <c r="N81" s="75">
        <f>N78</f>
        <v>41.4</v>
      </c>
      <c r="P81" s="56"/>
    </row>
    <row r="82" spans="1:16" ht="30" customHeight="1" thickBot="1" x14ac:dyDescent="0.45">
      <c r="A82" s="228"/>
      <c r="B82" s="231"/>
      <c r="C82" s="231"/>
      <c r="D82" s="159"/>
      <c r="E82" s="162"/>
      <c r="F82" s="162"/>
      <c r="G82" s="230" t="s">
        <v>137</v>
      </c>
      <c r="H82" s="161" t="s">
        <v>36</v>
      </c>
      <c r="I82" s="161" t="s">
        <v>262</v>
      </c>
      <c r="J82" s="161" t="s">
        <v>77</v>
      </c>
      <c r="K82" s="46" t="s">
        <v>119</v>
      </c>
      <c r="L82" s="47">
        <v>7.3</v>
      </c>
      <c r="M82" s="47">
        <v>7.3</v>
      </c>
      <c r="N82" s="48">
        <v>7.3</v>
      </c>
      <c r="P82" s="56"/>
    </row>
    <row r="83" spans="1:16" ht="30" customHeight="1" thickBot="1" x14ac:dyDescent="0.45">
      <c r="A83" s="228"/>
      <c r="B83" s="231"/>
      <c r="C83" s="231"/>
      <c r="D83" s="159"/>
      <c r="E83" s="162"/>
      <c r="F83" s="162"/>
      <c r="G83" s="230"/>
      <c r="H83" s="163"/>
      <c r="I83" s="163"/>
      <c r="J83" s="163"/>
      <c r="K83" s="107" t="s">
        <v>10</v>
      </c>
      <c r="L83" s="75">
        <f>SUM(L82)</f>
        <v>7.3</v>
      </c>
      <c r="M83" s="75">
        <f>M82</f>
        <v>7.3</v>
      </c>
      <c r="N83" s="75">
        <f>N82</f>
        <v>7.3</v>
      </c>
      <c r="P83" s="56"/>
    </row>
    <row r="84" spans="1:16" ht="30" customHeight="1" x14ac:dyDescent="0.4">
      <c r="A84" s="228"/>
      <c r="B84" s="231"/>
      <c r="C84" s="231"/>
      <c r="D84" s="159"/>
      <c r="E84" s="162"/>
      <c r="F84" s="162"/>
      <c r="G84" s="170" t="s">
        <v>137</v>
      </c>
      <c r="H84" s="161" t="s">
        <v>37</v>
      </c>
      <c r="I84" s="161" t="s">
        <v>68</v>
      </c>
      <c r="J84" s="161" t="s">
        <v>79</v>
      </c>
      <c r="K84" s="46" t="s">
        <v>16</v>
      </c>
      <c r="L84" s="47">
        <v>0</v>
      </c>
      <c r="M84" s="47">
        <v>0</v>
      </c>
      <c r="N84" s="48">
        <v>0</v>
      </c>
      <c r="P84" s="56"/>
    </row>
    <row r="85" spans="1:16" ht="30" customHeight="1" thickBot="1" x14ac:dyDescent="0.45">
      <c r="A85" s="228"/>
      <c r="B85" s="231"/>
      <c r="C85" s="231"/>
      <c r="D85" s="159"/>
      <c r="E85" s="162"/>
      <c r="F85" s="162"/>
      <c r="G85" s="171"/>
      <c r="H85" s="162"/>
      <c r="I85" s="162"/>
      <c r="J85" s="162"/>
      <c r="K85" s="108" t="s">
        <v>119</v>
      </c>
      <c r="L85" s="109">
        <v>2</v>
      </c>
      <c r="M85" s="109">
        <v>3</v>
      </c>
      <c r="N85" s="110">
        <v>3</v>
      </c>
      <c r="P85" s="56"/>
    </row>
    <row r="86" spans="1:16" ht="30" customHeight="1" thickBot="1" x14ac:dyDescent="0.45">
      <c r="A86" s="228"/>
      <c r="B86" s="231"/>
      <c r="C86" s="231"/>
      <c r="D86" s="159"/>
      <c r="E86" s="162"/>
      <c r="F86" s="162"/>
      <c r="G86" s="171"/>
      <c r="H86" s="163"/>
      <c r="I86" s="163"/>
      <c r="J86" s="163"/>
      <c r="K86" s="107" t="s">
        <v>10</v>
      </c>
      <c r="L86" s="75">
        <f>SUM(L84,L85)</f>
        <v>2</v>
      </c>
      <c r="M86" s="75">
        <f>SUM(M84,M85)</f>
        <v>3</v>
      </c>
      <c r="N86" s="75">
        <f>SUM(N84,N85)</f>
        <v>3</v>
      </c>
      <c r="P86" s="56"/>
    </row>
    <row r="87" spans="1:16" ht="30" customHeight="1" thickBot="1" x14ac:dyDescent="0.45">
      <c r="A87" s="228"/>
      <c r="B87" s="231"/>
      <c r="C87" s="231"/>
      <c r="D87" s="159"/>
      <c r="E87" s="162"/>
      <c r="F87" s="162"/>
      <c r="G87" s="230" t="s">
        <v>137</v>
      </c>
      <c r="H87" s="161" t="s">
        <v>38</v>
      </c>
      <c r="I87" s="161" t="s">
        <v>69</v>
      </c>
      <c r="J87" s="161" t="s">
        <v>80</v>
      </c>
      <c r="K87" s="46" t="s">
        <v>119</v>
      </c>
      <c r="L87" s="47">
        <v>8</v>
      </c>
      <c r="M87" s="47">
        <v>8</v>
      </c>
      <c r="N87" s="48">
        <v>8</v>
      </c>
      <c r="P87" s="56"/>
    </row>
    <row r="88" spans="1:16" ht="30" customHeight="1" thickBot="1" x14ac:dyDescent="0.45">
      <c r="A88" s="228"/>
      <c r="B88" s="231"/>
      <c r="C88" s="231"/>
      <c r="D88" s="159"/>
      <c r="E88" s="162"/>
      <c r="F88" s="162"/>
      <c r="G88" s="230"/>
      <c r="H88" s="163"/>
      <c r="I88" s="163"/>
      <c r="J88" s="163"/>
      <c r="K88" s="107" t="s">
        <v>10</v>
      </c>
      <c r="L88" s="75">
        <f>SUM(L87)</f>
        <v>8</v>
      </c>
      <c r="M88" s="75">
        <f>M87</f>
        <v>8</v>
      </c>
      <c r="N88" s="75">
        <f>N87</f>
        <v>8</v>
      </c>
      <c r="P88" s="56"/>
    </row>
    <row r="89" spans="1:16" ht="30" customHeight="1" thickBot="1" x14ac:dyDescent="0.45">
      <c r="A89" s="228"/>
      <c r="B89" s="231"/>
      <c r="C89" s="231"/>
      <c r="D89" s="159"/>
      <c r="E89" s="162"/>
      <c r="F89" s="162"/>
      <c r="G89" s="230" t="s">
        <v>137</v>
      </c>
      <c r="H89" s="161" t="s">
        <v>39</v>
      </c>
      <c r="I89" s="161" t="s">
        <v>70</v>
      </c>
      <c r="J89" s="161" t="s">
        <v>55</v>
      </c>
      <c r="K89" s="46" t="s">
        <v>119</v>
      </c>
      <c r="L89" s="46">
        <v>0.1</v>
      </c>
      <c r="M89" s="47">
        <v>0.1</v>
      </c>
      <c r="N89" s="48">
        <v>0.1</v>
      </c>
      <c r="P89" s="56"/>
    </row>
    <row r="90" spans="1:16" ht="30" customHeight="1" thickBot="1" x14ac:dyDescent="0.45">
      <c r="A90" s="228"/>
      <c r="B90" s="231"/>
      <c r="C90" s="231"/>
      <c r="D90" s="159"/>
      <c r="E90" s="162"/>
      <c r="F90" s="162"/>
      <c r="G90" s="230"/>
      <c r="H90" s="163"/>
      <c r="I90" s="163"/>
      <c r="J90" s="163"/>
      <c r="K90" s="107" t="s">
        <v>10</v>
      </c>
      <c r="L90" s="107">
        <f>SUM(L89)</f>
        <v>0.1</v>
      </c>
      <c r="M90" s="75">
        <f>M89</f>
        <v>0.1</v>
      </c>
      <c r="N90" s="75">
        <f>N89</f>
        <v>0.1</v>
      </c>
      <c r="P90" s="56"/>
    </row>
    <row r="91" spans="1:16" ht="30" customHeight="1" thickBot="1" x14ac:dyDescent="0.45">
      <c r="A91" s="228"/>
      <c r="B91" s="231"/>
      <c r="C91" s="231"/>
      <c r="D91" s="159"/>
      <c r="E91" s="162"/>
      <c r="F91" s="162"/>
      <c r="G91" s="230" t="s">
        <v>137</v>
      </c>
      <c r="H91" s="161" t="s">
        <v>40</v>
      </c>
      <c r="I91" s="161" t="s">
        <v>264</v>
      </c>
      <c r="J91" s="161" t="s">
        <v>81</v>
      </c>
      <c r="K91" s="46" t="s">
        <v>119</v>
      </c>
      <c r="L91" s="46">
        <v>17.3</v>
      </c>
      <c r="M91" s="47">
        <v>17.3</v>
      </c>
      <c r="N91" s="48">
        <v>17.3</v>
      </c>
      <c r="P91" s="56"/>
    </row>
    <row r="92" spans="1:16" ht="30" customHeight="1" thickBot="1" x14ac:dyDescent="0.45">
      <c r="A92" s="228"/>
      <c r="B92" s="231"/>
      <c r="C92" s="231"/>
      <c r="D92" s="159"/>
      <c r="E92" s="162"/>
      <c r="F92" s="162"/>
      <c r="G92" s="230"/>
      <c r="H92" s="163"/>
      <c r="I92" s="163"/>
      <c r="J92" s="163"/>
      <c r="K92" s="107" t="s">
        <v>10</v>
      </c>
      <c r="L92" s="107">
        <f>SUM(L91)</f>
        <v>17.3</v>
      </c>
      <c r="M92" s="75">
        <f>M91</f>
        <v>17.3</v>
      </c>
      <c r="N92" s="75">
        <f>N91</f>
        <v>17.3</v>
      </c>
      <c r="P92" s="56"/>
    </row>
    <row r="93" spans="1:16" ht="30" customHeight="1" thickBot="1" x14ac:dyDescent="0.45">
      <c r="A93" s="228"/>
      <c r="B93" s="231"/>
      <c r="C93" s="231"/>
      <c r="D93" s="159"/>
      <c r="E93" s="162"/>
      <c r="F93" s="162"/>
      <c r="G93" s="230" t="s">
        <v>137</v>
      </c>
      <c r="H93" s="161" t="s">
        <v>42</v>
      </c>
      <c r="I93" s="161" t="s">
        <v>71</v>
      </c>
      <c r="J93" s="161" t="s">
        <v>72</v>
      </c>
      <c r="K93" s="46" t="s">
        <v>119</v>
      </c>
      <c r="L93" s="46">
        <v>0.2</v>
      </c>
      <c r="M93" s="47">
        <v>0.2</v>
      </c>
      <c r="N93" s="48">
        <v>0.2</v>
      </c>
      <c r="P93" s="56"/>
    </row>
    <row r="94" spans="1:16" ht="30" customHeight="1" thickBot="1" x14ac:dyDescent="0.45">
      <c r="A94" s="228"/>
      <c r="B94" s="231"/>
      <c r="C94" s="231"/>
      <c r="D94" s="159"/>
      <c r="E94" s="162"/>
      <c r="F94" s="162"/>
      <c r="G94" s="230"/>
      <c r="H94" s="163"/>
      <c r="I94" s="163"/>
      <c r="J94" s="163"/>
      <c r="K94" s="107" t="s">
        <v>10</v>
      </c>
      <c r="L94" s="107">
        <f>SUM(L93)</f>
        <v>0.2</v>
      </c>
      <c r="M94" s="75">
        <f>M93</f>
        <v>0.2</v>
      </c>
      <c r="N94" s="75">
        <f>N93</f>
        <v>0.2</v>
      </c>
      <c r="P94" s="56"/>
    </row>
    <row r="95" spans="1:16" ht="30" customHeight="1" thickBot="1" x14ac:dyDescent="0.45">
      <c r="A95" s="228"/>
      <c r="B95" s="231"/>
      <c r="C95" s="231"/>
      <c r="D95" s="159"/>
      <c r="E95" s="162"/>
      <c r="F95" s="162"/>
      <c r="G95" s="230" t="s">
        <v>137</v>
      </c>
      <c r="H95" s="161" t="s">
        <v>41</v>
      </c>
      <c r="I95" s="161" t="s">
        <v>73</v>
      </c>
      <c r="J95" s="161" t="s">
        <v>72</v>
      </c>
      <c r="K95" s="111" t="s">
        <v>119</v>
      </c>
      <c r="L95" s="112">
        <v>7</v>
      </c>
      <c r="M95" s="112">
        <v>7</v>
      </c>
      <c r="N95" s="113">
        <v>7</v>
      </c>
      <c r="P95" s="56"/>
    </row>
    <row r="96" spans="1:16" ht="30" customHeight="1" thickBot="1" x14ac:dyDescent="0.45">
      <c r="A96" s="228"/>
      <c r="B96" s="231"/>
      <c r="C96" s="231"/>
      <c r="D96" s="159"/>
      <c r="E96" s="162"/>
      <c r="F96" s="162"/>
      <c r="G96" s="230"/>
      <c r="H96" s="163"/>
      <c r="I96" s="163"/>
      <c r="J96" s="163"/>
      <c r="K96" s="114" t="s">
        <v>10</v>
      </c>
      <c r="L96" s="115">
        <f>SUM(L95)</f>
        <v>7</v>
      </c>
      <c r="M96" s="115">
        <f>M95</f>
        <v>7</v>
      </c>
      <c r="N96" s="116">
        <f>N95</f>
        <v>7</v>
      </c>
      <c r="P96" s="56"/>
    </row>
    <row r="97" spans="1:16" ht="30" customHeight="1" thickBot="1" x14ac:dyDescent="0.45">
      <c r="A97" s="228"/>
      <c r="B97" s="231"/>
      <c r="C97" s="231"/>
      <c r="D97" s="159"/>
      <c r="E97" s="162"/>
      <c r="F97" s="162"/>
      <c r="G97" s="230" t="s">
        <v>137</v>
      </c>
      <c r="H97" s="161" t="s">
        <v>43</v>
      </c>
      <c r="I97" s="161" t="s">
        <v>266</v>
      </c>
      <c r="J97" s="161" t="s">
        <v>72</v>
      </c>
      <c r="K97" s="117" t="s">
        <v>119</v>
      </c>
      <c r="L97" s="118">
        <v>21.9</v>
      </c>
      <c r="M97" s="118">
        <v>22</v>
      </c>
      <c r="N97" s="119">
        <v>22</v>
      </c>
      <c r="P97" s="56"/>
    </row>
    <row r="98" spans="1:16" ht="30" customHeight="1" thickBot="1" x14ac:dyDescent="0.45">
      <c r="A98" s="228"/>
      <c r="B98" s="231"/>
      <c r="C98" s="231"/>
      <c r="D98" s="159"/>
      <c r="E98" s="162"/>
      <c r="F98" s="162"/>
      <c r="G98" s="230"/>
      <c r="H98" s="162"/>
      <c r="I98" s="162"/>
      <c r="J98" s="163"/>
      <c r="K98" s="101" t="s">
        <v>10</v>
      </c>
      <c r="L98" s="120">
        <f>SUM(L97)</f>
        <v>21.9</v>
      </c>
      <c r="M98" s="120">
        <f>M97</f>
        <v>22</v>
      </c>
      <c r="N98" s="120">
        <f>N97</f>
        <v>22</v>
      </c>
      <c r="P98" s="56"/>
    </row>
    <row r="99" spans="1:16" ht="30" customHeight="1" x14ac:dyDescent="0.4">
      <c r="A99" s="228"/>
      <c r="B99" s="231"/>
      <c r="C99" s="231"/>
      <c r="D99" s="159"/>
      <c r="E99" s="162"/>
      <c r="F99" s="162"/>
      <c r="G99" s="230" t="s">
        <v>137</v>
      </c>
      <c r="H99" s="251" t="s">
        <v>44</v>
      </c>
      <c r="I99" s="161" t="s">
        <v>82</v>
      </c>
      <c r="J99" s="185" t="s">
        <v>308</v>
      </c>
      <c r="K99" s="214" t="s">
        <v>119</v>
      </c>
      <c r="L99" s="217">
        <v>223.3</v>
      </c>
      <c r="M99" s="189">
        <v>223.3</v>
      </c>
      <c r="N99" s="220">
        <v>223.3</v>
      </c>
      <c r="P99" s="56"/>
    </row>
    <row r="100" spans="1:16" ht="30" customHeight="1" x14ac:dyDescent="0.4">
      <c r="A100" s="228"/>
      <c r="B100" s="231"/>
      <c r="C100" s="231"/>
      <c r="D100" s="159"/>
      <c r="E100" s="162"/>
      <c r="F100" s="162"/>
      <c r="G100" s="230"/>
      <c r="H100" s="251"/>
      <c r="I100" s="162"/>
      <c r="J100" s="186"/>
      <c r="K100" s="215"/>
      <c r="L100" s="218"/>
      <c r="M100" s="190"/>
      <c r="N100" s="221"/>
      <c r="P100" s="56"/>
    </row>
    <row r="101" spans="1:16" ht="30" customHeight="1" thickBot="1" x14ac:dyDescent="0.45">
      <c r="A101" s="228"/>
      <c r="B101" s="231"/>
      <c r="C101" s="231"/>
      <c r="D101" s="159"/>
      <c r="E101" s="162"/>
      <c r="F101" s="162"/>
      <c r="G101" s="230"/>
      <c r="H101" s="251"/>
      <c r="I101" s="162"/>
      <c r="J101" s="186"/>
      <c r="K101" s="216"/>
      <c r="L101" s="219"/>
      <c r="M101" s="191"/>
      <c r="N101" s="222"/>
      <c r="P101" s="56"/>
    </row>
    <row r="102" spans="1:16" ht="30" customHeight="1" thickBot="1" x14ac:dyDescent="0.45">
      <c r="A102" s="228"/>
      <c r="B102" s="231"/>
      <c r="C102" s="231"/>
      <c r="D102" s="159"/>
      <c r="E102" s="162"/>
      <c r="F102" s="162"/>
      <c r="G102" s="230"/>
      <c r="H102" s="252"/>
      <c r="I102" s="162"/>
      <c r="J102" s="186"/>
      <c r="K102" s="101" t="s">
        <v>10</v>
      </c>
      <c r="L102" s="101">
        <f>SUM(L99)</f>
        <v>223.3</v>
      </c>
      <c r="M102" s="101">
        <f>SUM(M99)</f>
        <v>223.3</v>
      </c>
      <c r="N102" s="101">
        <f>N99</f>
        <v>223.3</v>
      </c>
      <c r="P102" s="56"/>
    </row>
    <row r="103" spans="1:16" ht="30" customHeight="1" thickBot="1" x14ac:dyDescent="0.45">
      <c r="A103" s="229"/>
      <c r="B103" s="232"/>
      <c r="C103" s="232"/>
      <c r="D103" s="160"/>
      <c r="E103" s="163"/>
      <c r="F103" s="163"/>
      <c r="G103" s="302"/>
      <c r="H103" s="246" t="s">
        <v>11</v>
      </c>
      <c r="I103" s="181"/>
      <c r="J103" s="181"/>
      <c r="K103" s="182"/>
      <c r="L103" s="76">
        <f>SUM(L71+L73+L75+L77+L81+L83+L86+L88+L90+L92+L94+L96+L98+L102)</f>
        <v>348.1</v>
      </c>
      <c r="M103" s="76">
        <f>M71+M73+M75+M77+M81+M83+M86+M88+M90+M92+M94+M96+M98+M102</f>
        <v>349.2</v>
      </c>
      <c r="N103" s="76">
        <f>SUM(N71+N73+N75+N77+N81+N83+N86+N88+N90+N92+N94+N96+N98+N102)</f>
        <v>349.2</v>
      </c>
      <c r="P103" s="56"/>
    </row>
    <row r="104" spans="1:16" ht="30" customHeight="1" x14ac:dyDescent="0.4">
      <c r="A104" s="228">
        <v>1</v>
      </c>
      <c r="B104" s="231">
        <v>3</v>
      </c>
      <c r="C104" s="231">
        <v>3</v>
      </c>
      <c r="D104" s="159">
        <v>5</v>
      </c>
      <c r="E104" s="162">
        <v>4</v>
      </c>
      <c r="F104" s="162" t="s">
        <v>104</v>
      </c>
      <c r="G104" s="230" t="s">
        <v>138</v>
      </c>
      <c r="H104" s="243" t="s">
        <v>46</v>
      </c>
      <c r="I104" s="161" t="s">
        <v>307</v>
      </c>
      <c r="J104" s="161" t="s">
        <v>308</v>
      </c>
      <c r="K104" s="200" t="s">
        <v>9</v>
      </c>
      <c r="L104" s="196">
        <v>337.7</v>
      </c>
      <c r="M104" s="196">
        <v>358</v>
      </c>
      <c r="N104" s="187">
        <v>360</v>
      </c>
      <c r="P104" s="56"/>
    </row>
    <row r="105" spans="1:16" ht="30" customHeight="1" x14ac:dyDescent="0.4">
      <c r="A105" s="228"/>
      <c r="B105" s="231"/>
      <c r="C105" s="231"/>
      <c r="D105" s="159"/>
      <c r="E105" s="162"/>
      <c r="F105" s="162"/>
      <c r="G105" s="230"/>
      <c r="H105" s="247"/>
      <c r="I105" s="162"/>
      <c r="J105" s="162"/>
      <c r="K105" s="197"/>
      <c r="L105" s="197"/>
      <c r="M105" s="197"/>
      <c r="N105" s="188"/>
      <c r="P105" s="56"/>
    </row>
    <row r="106" spans="1:16" ht="30" customHeight="1" x14ac:dyDescent="0.4">
      <c r="A106" s="228"/>
      <c r="B106" s="231"/>
      <c r="C106" s="231"/>
      <c r="D106" s="159"/>
      <c r="E106" s="162"/>
      <c r="F106" s="162"/>
      <c r="G106" s="230"/>
      <c r="H106" s="247"/>
      <c r="I106" s="162"/>
      <c r="J106" s="162"/>
      <c r="K106" s="197"/>
      <c r="L106" s="197"/>
      <c r="M106" s="197"/>
      <c r="N106" s="188"/>
      <c r="P106" s="56"/>
    </row>
    <row r="107" spans="1:16" ht="30" customHeight="1" thickBot="1" x14ac:dyDescent="0.45">
      <c r="A107" s="228"/>
      <c r="B107" s="231"/>
      <c r="C107" s="231"/>
      <c r="D107" s="159"/>
      <c r="E107" s="162"/>
      <c r="F107" s="162"/>
      <c r="G107" s="230"/>
      <c r="H107" s="247"/>
      <c r="I107" s="162"/>
      <c r="J107" s="162"/>
      <c r="K107" s="197"/>
      <c r="L107" s="198"/>
      <c r="M107" s="198"/>
      <c r="N107" s="188"/>
      <c r="P107" s="56"/>
    </row>
    <row r="108" spans="1:16" ht="30" customHeight="1" thickBot="1" x14ac:dyDescent="0.45">
      <c r="A108" s="228"/>
      <c r="B108" s="231"/>
      <c r="C108" s="231"/>
      <c r="D108" s="159"/>
      <c r="E108" s="162"/>
      <c r="F108" s="162"/>
      <c r="G108" s="230"/>
      <c r="H108" s="244"/>
      <c r="I108" s="163"/>
      <c r="J108" s="163"/>
      <c r="K108" s="107" t="s">
        <v>10</v>
      </c>
      <c r="L108" s="121">
        <f>SUM(L104)</f>
        <v>337.7</v>
      </c>
      <c r="M108" s="121">
        <f>SUM(M104)</f>
        <v>358</v>
      </c>
      <c r="N108" s="75">
        <f>SUM(N104)</f>
        <v>360</v>
      </c>
      <c r="P108" s="56"/>
    </row>
    <row r="109" spans="1:16" ht="30" customHeight="1" thickBot="1" x14ac:dyDescent="0.45">
      <c r="A109" s="229"/>
      <c r="B109" s="232"/>
      <c r="C109" s="232"/>
      <c r="D109" s="160"/>
      <c r="E109" s="163"/>
      <c r="F109" s="163"/>
      <c r="G109" s="230"/>
      <c r="H109" s="181" t="s">
        <v>11</v>
      </c>
      <c r="I109" s="181"/>
      <c r="J109" s="181"/>
      <c r="K109" s="182"/>
      <c r="L109" s="76">
        <f>SUM(L108)</f>
        <v>337.7</v>
      </c>
      <c r="M109" s="76">
        <f>M108</f>
        <v>358</v>
      </c>
      <c r="N109" s="76">
        <f>N108</f>
        <v>360</v>
      </c>
      <c r="P109" s="56"/>
    </row>
    <row r="110" spans="1:16" ht="30" customHeight="1" thickBot="1" x14ac:dyDescent="0.45">
      <c r="A110" s="43"/>
      <c r="B110" s="71"/>
      <c r="C110" s="71"/>
      <c r="D110" s="72"/>
      <c r="E110" s="161">
        <v>5</v>
      </c>
      <c r="F110" s="161" t="s">
        <v>254</v>
      </c>
      <c r="G110" s="170" t="s">
        <v>332</v>
      </c>
      <c r="H110" s="308" t="s">
        <v>333</v>
      </c>
      <c r="I110" s="183" t="s">
        <v>334</v>
      </c>
      <c r="J110" s="311" t="s">
        <v>60</v>
      </c>
      <c r="K110" s="122" t="s">
        <v>9</v>
      </c>
      <c r="L110" s="123">
        <v>0</v>
      </c>
      <c r="M110" s="123">
        <v>0</v>
      </c>
      <c r="N110" s="124">
        <f>SUM(I117)</f>
        <v>0</v>
      </c>
      <c r="P110" s="56"/>
    </row>
    <row r="111" spans="1:16" ht="30" customHeight="1" thickBot="1" x14ac:dyDescent="0.45">
      <c r="A111" s="43">
        <v>1</v>
      </c>
      <c r="B111" s="71">
        <v>3</v>
      </c>
      <c r="C111" s="71">
        <v>3</v>
      </c>
      <c r="D111" s="72">
        <v>5</v>
      </c>
      <c r="E111" s="303"/>
      <c r="F111" s="303"/>
      <c r="G111" s="197"/>
      <c r="H111" s="309"/>
      <c r="I111" s="310"/>
      <c r="J111" s="312"/>
      <c r="K111" s="125" t="s">
        <v>10</v>
      </c>
      <c r="L111" s="126">
        <f t="shared" ref="L111:N112" si="8">SUM(L110)</f>
        <v>0</v>
      </c>
      <c r="M111" s="126">
        <f t="shared" si="8"/>
        <v>0</v>
      </c>
      <c r="N111" s="126">
        <f t="shared" si="8"/>
        <v>0</v>
      </c>
      <c r="P111" s="56"/>
    </row>
    <row r="112" spans="1:16" ht="30" customHeight="1" thickBot="1" x14ac:dyDescent="0.45">
      <c r="A112" s="43"/>
      <c r="B112" s="71"/>
      <c r="C112" s="71"/>
      <c r="D112" s="72"/>
      <c r="E112" s="304"/>
      <c r="F112" s="304"/>
      <c r="G112" s="305"/>
      <c r="H112" s="246" t="s">
        <v>11</v>
      </c>
      <c r="I112" s="306"/>
      <c r="J112" s="306"/>
      <c r="K112" s="307"/>
      <c r="L112" s="76">
        <f t="shared" si="8"/>
        <v>0</v>
      </c>
      <c r="M112" s="76">
        <f t="shared" si="8"/>
        <v>0</v>
      </c>
      <c r="N112" s="76">
        <f t="shared" si="8"/>
        <v>0</v>
      </c>
      <c r="P112" s="56"/>
    </row>
    <row r="113" spans="1:16" ht="30" customHeight="1" x14ac:dyDescent="0.4">
      <c r="A113" s="208">
        <v>1</v>
      </c>
      <c r="B113" s="211">
        <v>3</v>
      </c>
      <c r="C113" s="211">
        <v>3</v>
      </c>
      <c r="D113" s="158">
        <v>5</v>
      </c>
      <c r="E113" s="161">
        <v>6</v>
      </c>
      <c r="F113" s="161" t="s">
        <v>103</v>
      </c>
      <c r="G113" s="230" t="s">
        <v>139</v>
      </c>
      <c r="H113" s="247" t="s">
        <v>45</v>
      </c>
      <c r="I113" s="162" t="s">
        <v>84</v>
      </c>
      <c r="J113" s="162" t="s">
        <v>83</v>
      </c>
      <c r="K113" s="192" t="s">
        <v>9</v>
      </c>
      <c r="L113" s="194">
        <v>102</v>
      </c>
      <c r="M113" s="194">
        <v>104.5</v>
      </c>
      <c r="N113" s="206">
        <v>107</v>
      </c>
      <c r="P113" s="56"/>
    </row>
    <row r="114" spans="1:16" ht="30" customHeight="1" thickBot="1" x14ac:dyDescent="0.45">
      <c r="A114" s="228"/>
      <c r="B114" s="231"/>
      <c r="C114" s="231"/>
      <c r="D114" s="159"/>
      <c r="E114" s="162"/>
      <c r="F114" s="162"/>
      <c r="G114" s="230"/>
      <c r="H114" s="247"/>
      <c r="I114" s="162"/>
      <c r="J114" s="162"/>
      <c r="K114" s="193"/>
      <c r="L114" s="195"/>
      <c r="M114" s="195"/>
      <c r="N114" s="207"/>
      <c r="P114" s="56"/>
    </row>
    <row r="115" spans="1:16" ht="30" customHeight="1" thickBot="1" x14ac:dyDescent="0.45">
      <c r="A115" s="228"/>
      <c r="B115" s="231"/>
      <c r="C115" s="231"/>
      <c r="D115" s="159"/>
      <c r="E115" s="162"/>
      <c r="F115" s="162"/>
      <c r="G115" s="230"/>
      <c r="H115" s="244"/>
      <c r="I115" s="163"/>
      <c r="J115" s="163"/>
      <c r="K115" s="73" t="s">
        <v>10</v>
      </c>
      <c r="L115" s="74">
        <f>SUM(L113)</f>
        <v>102</v>
      </c>
      <c r="M115" s="75">
        <f>SUM(M113)</f>
        <v>104.5</v>
      </c>
      <c r="N115" s="74">
        <f>N113</f>
        <v>107</v>
      </c>
      <c r="P115" s="56"/>
    </row>
    <row r="116" spans="1:16" ht="30" customHeight="1" thickBot="1" x14ac:dyDescent="0.45">
      <c r="A116" s="229"/>
      <c r="B116" s="232"/>
      <c r="C116" s="232"/>
      <c r="D116" s="160"/>
      <c r="E116" s="163"/>
      <c r="F116" s="163"/>
      <c r="G116" s="230"/>
      <c r="H116" s="181" t="s">
        <v>11</v>
      </c>
      <c r="I116" s="181"/>
      <c r="J116" s="181"/>
      <c r="K116" s="182"/>
      <c r="L116" s="76">
        <f>SUM(L115)</f>
        <v>102</v>
      </c>
      <c r="M116" s="76">
        <f>SUM(M115)</f>
        <v>104.5</v>
      </c>
      <c r="N116" s="76">
        <f>N115</f>
        <v>107</v>
      </c>
      <c r="P116" s="56"/>
    </row>
    <row r="117" spans="1:16" ht="30" customHeight="1" x14ac:dyDescent="0.4">
      <c r="A117" s="208">
        <v>1</v>
      </c>
      <c r="B117" s="211">
        <v>3</v>
      </c>
      <c r="C117" s="233">
        <v>3</v>
      </c>
      <c r="D117" s="158">
        <v>5</v>
      </c>
      <c r="E117" s="170">
        <v>7</v>
      </c>
      <c r="F117" s="254" t="s">
        <v>102</v>
      </c>
      <c r="G117" s="230" t="s">
        <v>140</v>
      </c>
      <c r="H117" s="223" t="s">
        <v>54</v>
      </c>
      <c r="I117" s="183" t="s">
        <v>85</v>
      </c>
      <c r="J117" s="201" t="s">
        <v>74</v>
      </c>
      <c r="K117" s="204" t="s">
        <v>9</v>
      </c>
      <c r="L117" s="199">
        <v>1</v>
      </c>
      <c r="M117" s="199">
        <v>1</v>
      </c>
      <c r="N117" s="226">
        <v>1</v>
      </c>
      <c r="P117" s="56"/>
    </row>
    <row r="118" spans="1:16" ht="30" customHeight="1" thickBot="1" x14ac:dyDescent="0.45">
      <c r="A118" s="209"/>
      <c r="B118" s="212"/>
      <c r="C118" s="234"/>
      <c r="D118" s="159"/>
      <c r="E118" s="171"/>
      <c r="F118" s="255"/>
      <c r="G118" s="230"/>
      <c r="H118" s="224"/>
      <c r="I118" s="176"/>
      <c r="J118" s="202"/>
      <c r="K118" s="205"/>
      <c r="L118" s="153"/>
      <c r="M118" s="153"/>
      <c r="N118" s="227"/>
      <c r="P118" s="56"/>
    </row>
    <row r="119" spans="1:16" ht="30" customHeight="1" thickBot="1" x14ac:dyDescent="0.45">
      <c r="A119" s="209"/>
      <c r="B119" s="212"/>
      <c r="C119" s="234"/>
      <c r="D119" s="159"/>
      <c r="E119" s="171"/>
      <c r="F119" s="255"/>
      <c r="G119" s="230"/>
      <c r="H119" s="225"/>
      <c r="I119" s="184"/>
      <c r="J119" s="203"/>
      <c r="K119" s="127" t="s">
        <v>10</v>
      </c>
      <c r="L119" s="75">
        <f>SUM(L117)</f>
        <v>1</v>
      </c>
      <c r="M119" s="75">
        <f>SUM(M117)</f>
        <v>1</v>
      </c>
      <c r="N119" s="75">
        <f>SUM(N117)</f>
        <v>1</v>
      </c>
      <c r="P119" s="56"/>
    </row>
    <row r="120" spans="1:16" ht="30" customHeight="1" thickBot="1" x14ac:dyDescent="0.45">
      <c r="A120" s="210"/>
      <c r="B120" s="213"/>
      <c r="C120" s="235"/>
      <c r="D120" s="160"/>
      <c r="E120" s="172"/>
      <c r="F120" s="256"/>
      <c r="G120" s="230"/>
      <c r="H120" s="128"/>
      <c r="I120" s="128"/>
      <c r="J120" s="257" t="s">
        <v>11</v>
      </c>
      <c r="K120" s="258"/>
      <c r="L120" s="129">
        <f>SUM(L119)</f>
        <v>1</v>
      </c>
      <c r="M120" s="129">
        <f>SUM(M119)</f>
        <v>1</v>
      </c>
      <c r="N120" s="130">
        <f>SUM(N119)</f>
        <v>1</v>
      </c>
      <c r="P120" s="56"/>
    </row>
    <row r="121" spans="1:16" ht="30" customHeight="1" thickBot="1" x14ac:dyDescent="0.45">
      <c r="A121" s="42">
        <v>1</v>
      </c>
      <c r="B121" s="60">
        <v>3</v>
      </c>
      <c r="C121" s="60">
        <v>3</v>
      </c>
      <c r="D121" s="65">
        <v>5</v>
      </c>
      <c r="E121" s="177" t="s">
        <v>12</v>
      </c>
      <c r="F121" s="178"/>
      <c r="G121" s="179"/>
      <c r="H121" s="179"/>
      <c r="I121" s="179"/>
      <c r="J121" s="179"/>
      <c r="K121" s="179"/>
      <c r="L121" s="77">
        <f>SUM(L55+L69+L103+L109+L116+L120)</f>
        <v>4615</v>
      </c>
      <c r="M121" s="78">
        <f>M55+M69+M103+M109+M116+M120</f>
        <v>4639.7</v>
      </c>
      <c r="N121" s="79">
        <f>SUM(N55+N69+N103+N109+N116,N120)</f>
        <v>4651.2</v>
      </c>
      <c r="P121" s="56"/>
    </row>
    <row r="122" spans="1:16" ht="30" customHeight="1" x14ac:dyDescent="0.4">
      <c r="A122" s="42">
        <v>1</v>
      </c>
      <c r="B122" s="60">
        <v>3</v>
      </c>
      <c r="C122" s="60">
        <v>3</v>
      </c>
      <c r="D122" s="65">
        <v>6</v>
      </c>
      <c r="E122" s="65" t="s">
        <v>8</v>
      </c>
      <c r="F122" s="66" t="s">
        <v>258</v>
      </c>
      <c r="G122" s="68"/>
      <c r="H122" s="68"/>
      <c r="I122" s="68"/>
      <c r="J122" s="68"/>
      <c r="K122" s="68"/>
      <c r="L122" s="92"/>
      <c r="M122" s="92"/>
      <c r="N122" s="93"/>
      <c r="P122" s="56"/>
    </row>
    <row r="123" spans="1:16" ht="30" customHeight="1" thickBot="1" x14ac:dyDescent="0.45">
      <c r="A123" s="208">
        <v>1</v>
      </c>
      <c r="B123" s="211">
        <v>3</v>
      </c>
      <c r="C123" s="211">
        <v>3</v>
      </c>
      <c r="D123" s="158">
        <v>6</v>
      </c>
      <c r="E123" s="161">
        <v>1</v>
      </c>
      <c r="F123" s="161" t="s">
        <v>101</v>
      </c>
      <c r="G123" s="230" t="s">
        <v>141</v>
      </c>
      <c r="H123" s="161" t="s">
        <v>24</v>
      </c>
      <c r="I123" s="161" t="s">
        <v>86</v>
      </c>
      <c r="J123" s="161" t="s">
        <v>72</v>
      </c>
      <c r="K123" s="51" t="s">
        <v>9</v>
      </c>
      <c r="L123" s="44">
        <v>4</v>
      </c>
      <c r="M123" s="44">
        <v>4</v>
      </c>
      <c r="N123" s="49">
        <v>4</v>
      </c>
      <c r="P123" s="56"/>
    </row>
    <row r="124" spans="1:16" ht="30" customHeight="1" thickBot="1" x14ac:dyDescent="0.45">
      <c r="A124" s="228"/>
      <c r="B124" s="231"/>
      <c r="C124" s="231"/>
      <c r="D124" s="159"/>
      <c r="E124" s="162"/>
      <c r="F124" s="162"/>
      <c r="G124" s="230"/>
      <c r="H124" s="163"/>
      <c r="I124" s="163"/>
      <c r="J124" s="163"/>
      <c r="K124" s="73" t="s">
        <v>10</v>
      </c>
      <c r="L124" s="74">
        <f>SUM(L123)</f>
        <v>4</v>
      </c>
      <c r="M124" s="75">
        <f>SUM(M123)</f>
        <v>4</v>
      </c>
      <c r="N124" s="74">
        <f>N123</f>
        <v>4</v>
      </c>
      <c r="P124" s="56"/>
    </row>
    <row r="125" spans="1:16" ht="30" customHeight="1" thickBot="1" x14ac:dyDescent="0.45">
      <c r="A125" s="228"/>
      <c r="B125" s="231"/>
      <c r="C125" s="231"/>
      <c r="D125" s="159"/>
      <c r="E125" s="162"/>
      <c r="F125" s="162"/>
      <c r="G125" s="230" t="s">
        <v>141</v>
      </c>
      <c r="H125" s="243" t="s">
        <v>25</v>
      </c>
      <c r="I125" s="161" t="s">
        <v>87</v>
      </c>
      <c r="J125" s="161" t="s">
        <v>75</v>
      </c>
      <c r="K125" s="51" t="s">
        <v>9</v>
      </c>
      <c r="L125" s="44">
        <v>2</v>
      </c>
      <c r="M125" s="44">
        <v>2</v>
      </c>
      <c r="N125" s="49">
        <v>2</v>
      </c>
      <c r="P125" s="56"/>
    </row>
    <row r="126" spans="1:16" ht="30" customHeight="1" thickBot="1" x14ac:dyDescent="0.45">
      <c r="A126" s="228"/>
      <c r="B126" s="231"/>
      <c r="C126" s="231"/>
      <c r="D126" s="159"/>
      <c r="E126" s="162"/>
      <c r="F126" s="162"/>
      <c r="G126" s="230"/>
      <c r="H126" s="244"/>
      <c r="I126" s="163"/>
      <c r="J126" s="163"/>
      <c r="K126" s="73" t="s">
        <v>10</v>
      </c>
      <c r="L126" s="74">
        <f>SUM(L125)</f>
        <v>2</v>
      </c>
      <c r="M126" s="75">
        <f>SUM(M125)</f>
        <v>2</v>
      </c>
      <c r="N126" s="74">
        <f>N125</f>
        <v>2</v>
      </c>
      <c r="P126" s="56"/>
    </row>
    <row r="127" spans="1:16" ht="30" customHeight="1" thickBot="1" x14ac:dyDescent="0.45">
      <c r="A127" s="229"/>
      <c r="B127" s="232"/>
      <c r="C127" s="232"/>
      <c r="D127" s="160"/>
      <c r="E127" s="163"/>
      <c r="F127" s="163"/>
      <c r="G127" s="230"/>
      <c r="H127" s="181" t="s">
        <v>11</v>
      </c>
      <c r="I127" s="181"/>
      <c r="J127" s="181"/>
      <c r="K127" s="182"/>
      <c r="L127" s="76">
        <f>SUM(L124+L126)</f>
        <v>6</v>
      </c>
      <c r="M127" s="76">
        <f>M124+M126</f>
        <v>6</v>
      </c>
      <c r="N127" s="76">
        <f>N124+N126</f>
        <v>6</v>
      </c>
      <c r="P127" s="56"/>
    </row>
    <row r="128" spans="1:16" ht="30" customHeight="1" thickBot="1" x14ac:dyDescent="0.45">
      <c r="A128" s="208">
        <v>1</v>
      </c>
      <c r="B128" s="211">
        <v>3</v>
      </c>
      <c r="C128" s="211">
        <v>3</v>
      </c>
      <c r="D128" s="158">
        <v>6</v>
      </c>
      <c r="E128" s="161">
        <v>2</v>
      </c>
      <c r="F128" s="161" t="s">
        <v>100</v>
      </c>
      <c r="G128" s="230" t="s">
        <v>142</v>
      </c>
      <c r="H128" s="243" t="s">
        <v>26</v>
      </c>
      <c r="I128" s="161" t="s">
        <v>88</v>
      </c>
      <c r="J128" s="161" t="s">
        <v>55</v>
      </c>
      <c r="K128" s="51" t="s">
        <v>9</v>
      </c>
      <c r="L128" s="44">
        <v>0</v>
      </c>
      <c r="M128" s="44">
        <v>1</v>
      </c>
      <c r="N128" s="49">
        <v>1</v>
      </c>
      <c r="P128" s="56"/>
    </row>
    <row r="129" spans="1:16" ht="30" customHeight="1" thickBot="1" x14ac:dyDescent="0.45">
      <c r="A129" s="228"/>
      <c r="B129" s="231"/>
      <c r="C129" s="231"/>
      <c r="D129" s="159"/>
      <c r="E129" s="162"/>
      <c r="F129" s="162"/>
      <c r="G129" s="230"/>
      <c r="H129" s="244"/>
      <c r="I129" s="163"/>
      <c r="J129" s="163"/>
      <c r="K129" s="73" t="s">
        <v>10</v>
      </c>
      <c r="L129" s="74">
        <f>SUM(L128)</f>
        <v>0</v>
      </c>
      <c r="M129" s="75">
        <f t="shared" ref="M129:N130" si="9">M128</f>
        <v>1</v>
      </c>
      <c r="N129" s="74">
        <f t="shared" si="9"/>
        <v>1</v>
      </c>
      <c r="P129" s="56"/>
    </row>
    <row r="130" spans="1:16" ht="30" customHeight="1" thickBot="1" x14ac:dyDescent="0.45">
      <c r="A130" s="229"/>
      <c r="B130" s="232"/>
      <c r="C130" s="232"/>
      <c r="D130" s="160"/>
      <c r="E130" s="163"/>
      <c r="F130" s="163"/>
      <c r="G130" s="230"/>
      <c r="H130" s="181" t="s">
        <v>11</v>
      </c>
      <c r="I130" s="181"/>
      <c r="J130" s="181"/>
      <c r="K130" s="182"/>
      <c r="L130" s="76">
        <f>SUM(L129)</f>
        <v>0</v>
      </c>
      <c r="M130" s="76">
        <f t="shared" si="9"/>
        <v>1</v>
      </c>
      <c r="N130" s="76">
        <f t="shared" si="9"/>
        <v>1</v>
      </c>
      <c r="P130" s="56"/>
    </row>
    <row r="131" spans="1:16" ht="30" customHeight="1" thickBot="1" x14ac:dyDescent="0.45">
      <c r="A131" s="42">
        <v>1</v>
      </c>
      <c r="B131" s="60">
        <v>3</v>
      </c>
      <c r="C131" s="60">
        <v>3</v>
      </c>
      <c r="D131" s="65">
        <v>6</v>
      </c>
      <c r="E131" s="177" t="s">
        <v>12</v>
      </c>
      <c r="F131" s="178"/>
      <c r="G131" s="178"/>
      <c r="H131" s="178"/>
      <c r="I131" s="178"/>
      <c r="J131" s="178"/>
      <c r="K131" s="178"/>
      <c r="L131" s="77">
        <f>SUM(L127+L130)</f>
        <v>6</v>
      </c>
      <c r="M131" s="78">
        <f>M127+M130</f>
        <v>7</v>
      </c>
      <c r="N131" s="79">
        <f>N127+N130</f>
        <v>7</v>
      </c>
    </row>
    <row r="132" spans="1:16" ht="30" customHeight="1" thickBot="1" x14ac:dyDescent="0.45">
      <c r="A132" s="42">
        <v>1</v>
      </c>
      <c r="B132" s="60">
        <v>3</v>
      </c>
      <c r="C132" s="60">
        <v>3</v>
      </c>
      <c r="D132" s="164" t="s">
        <v>13</v>
      </c>
      <c r="E132" s="165"/>
      <c r="F132" s="165"/>
      <c r="G132" s="165"/>
      <c r="H132" s="165"/>
      <c r="I132" s="165"/>
      <c r="J132" s="165"/>
      <c r="K132" s="166"/>
      <c r="L132" s="80">
        <f>SUM(L121+L131)</f>
        <v>4621</v>
      </c>
      <c r="M132" s="80">
        <f>M121+M131</f>
        <v>4646.7</v>
      </c>
      <c r="N132" s="80">
        <f>N121+N131</f>
        <v>4658.2</v>
      </c>
    </row>
    <row r="133" spans="1:16" ht="30" customHeight="1" thickBot="1" x14ac:dyDescent="0.45">
      <c r="A133" s="52">
        <v>1</v>
      </c>
      <c r="B133" s="314" t="s">
        <v>17</v>
      </c>
      <c r="C133" s="315"/>
      <c r="D133" s="315"/>
      <c r="E133" s="315"/>
      <c r="F133" s="315"/>
      <c r="G133" s="315"/>
      <c r="H133" s="315"/>
      <c r="I133" s="315"/>
      <c r="J133" s="315"/>
      <c r="K133" s="315"/>
      <c r="L133" s="53">
        <f>SUM(L15+L42+L49+L132)</f>
        <v>4839</v>
      </c>
      <c r="M133" s="54">
        <f>M15+M42+M49+M132</f>
        <v>4847.3999999999996</v>
      </c>
      <c r="N133" s="55">
        <f>N15+N42+N49+N132</f>
        <v>4860.8999999999996</v>
      </c>
    </row>
    <row r="134" spans="1:16" ht="30" customHeight="1" thickBot="1" x14ac:dyDescent="0.45">
      <c r="A134" s="132"/>
      <c r="M134" s="132"/>
      <c r="N134" s="132"/>
    </row>
    <row r="135" spans="1:16" ht="30" customHeight="1" thickBot="1" x14ac:dyDescent="0.45">
      <c r="A135" s="326" t="s">
        <v>18</v>
      </c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327"/>
      <c r="M135" s="327"/>
      <c r="N135" s="328"/>
    </row>
    <row r="136" spans="1:16" ht="30" customHeight="1" x14ac:dyDescent="0.4">
      <c r="F136" s="56"/>
      <c r="G136" s="56"/>
      <c r="M136" s="56"/>
    </row>
    <row r="137" spans="1:16" ht="30" customHeight="1" thickBot="1" x14ac:dyDescent="0.45">
      <c r="F137" s="56"/>
      <c r="G137" s="56"/>
      <c r="M137" s="56"/>
    </row>
    <row r="138" spans="1:16" ht="30" customHeight="1" thickBot="1" x14ac:dyDescent="0.45">
      <c r="D138" s="336" t="s">
        <v>19</v>
      </c>
      <c r="E138" s="337"/>
      <c r="F138" s="337"/>
      <c r="G138" s="338"/>
      <c r="H138" s="337"/>
      <c r="I138" s="337"/>
      <c r="J138" s="337"/>
      <c r="K138" s="1"/>
      <c r="L138" s="6" t="s">
        <v>110</v>
      </c>
      <c r="M138" s="6" t="s">
        <v>111</v>
      </c>
      <c r="N138" s="2" t="s">
        <v>337</v>
      </c>
      <c r="P138" s="56"/>
    </row>
    <row r="139" spans="1:16" ht="30" customHeight="1" thickBot="1" x14ac:dyDescent="0.45">
      <c r="D139" s="329" t="s">
        <v>112</v>
      </c>
      <c r="E139" s="330"/>
      <c r="F139" s="330"/>
      <c r="G139" s="330"/>
      <c r="H139" s="330"/>
      <c r="I139" s="330"/>
      <c r="J139" s="330"/>
      <c r="K139" s="331"/>
      <c r="L139" s="3"/>
      <c r="M139" s="3"/>
      <c r="N139" s="3"/>
      <c r="P139" s="56"/>
    </row>
    <row r="140" spans="1:16" ht="30" customHeight="1" thickBot="1" x14ac:dyDescent="0.45">
      <c r="D140" s="147" t="s">
        <v>20</v>
      </c>
      <c r="E140" s="148"/>
      <c r="F140" s="148"/>
      <c r="G140" s="148"/>
      <c r="H140" s="148"/>
      <c r="I140" s="148"/>
      <c r="J140" s="148"/>
      <c r="K140" s="148"/>
      <c r="L140" s="7">
        <f>L141+L149+L150</f>
        <v>4839</v>
      </c>
      <c r="M140" s="7">
        <f>M141+M149+M150</f>
        <v>4847.3999999999996</v>
      </c>
      <c r="N140" s="7">
        <f t="shared" ref="N140" si="10">N141+N149+N150</f>
        <v>4860.8999999999996</v>
      </c>
      <c r="P140" s="56"/>
    </row>
    <row r="141" spans="1:16" ht="30" customHeight="1" thickBot="1" x14ac:dyDescent="0.45">
      <c r="D141" s="332" t="s">
        <v>113</v>
      </c>
      <c r="E141" s="333"/>
      <c r="F141" s="333"/>
      <c r="G141" s="333"/>
      <c r="H141" s="333"/>
      <c r="I141" s="333"/>
      <c r="J141" s="333"/>
      <c r="K141" s="334"/>
      <c r="L141" s="8">
        <f>SUM(L142:L148)</f>
        <v>4588.2</v>
      </c>
      <c r="M141" s="8">
        <f t="shared" ref="M141:N141" si="11">SUM(M142:M148)</f>
        <v>4592.3999999999996</v>
      </c>
      <c r="N141" s="8">
        <f t="shared" si="11"/>
        <v>4605.8999999999996</v>
      </c>
      <c r="P141" s="56"/>
    </row>
    <row r="142" spans="1:16" ht="30" customHeight="1" x14ac:dyDescent="0.4">
      <c r="D142" s="319" t="s">
        <v>120</v>
      </c>
      <c r="E142" s="320"/>
      <c r="F142" s="320"/>
      <c r="G142" s="320"/>
      <c r="H142" s="320"/>
      <c r="I142" s="320"/>
      <c r="J142" s="320"/>
      <c r="K142" s="335"/>
      <c r="L142" s="9">
        <f>SUMIF(K10:K131,"SBB", L10:L131)</f>
        <v>4064.6</v>
      </c>
      <c r="M142" s="9">
        <f>SUMIF(K10:K131,"SBB", M10:M131)</f>
        <v>4063.2</v>
      </c>
      <c r="N142" s="9">
        <f>SUMIF(K10:K131,"SBB", N10:N131)</f>
        <v>4076.7</v>
      </c>
      <c r="P142" s="56"/>
    </row>
    <row r="143" spans="1:16" ht="30" customHeight="1" x14ac:dyDescent="0.4">
      <c r="D143" s="138" t="s">
        <v>121</v>
      </c>
      <c r="E143" s="139"/>
      <c r="F143" s="139"/>
      <c r="G143" s="139"/>
      <c r="H143" s="139"/>
      <c r="I143" s="139"/>
      <c r="J143" s="139"/>
      <c r="K143" s="140"/>
      <c r="L143" s="9">
        <f>SUMIF(K10:K131,"AAP", L10:L131)</f>
        <v>0</v>
      </c>
      <c r="M143" s="9">
        <f>SUMIF(K10:K131,"AAP", M10:M131)</f>
        <v>0</v>
      </c>
      <c r="N143" s="9">
        <f>SUMIF(K10:K131,"AAP", N10:N131)</f>
        <v>0</v>
      </c>
      <c r="P143" s="56"/>
    </row>
    <row r="144" spans="1:16" ht="30" customHeight="1" x14ac:dyDescent="0.4">
      <c r="D144" s="138" t="s">
        <v>122</v>
      </c>
      <c r="E144" s="139"/>
      <c r="F144" s="139"/>
      <c r="G144" s="139"/>
      <c r="H144" s="139"/>
      <c r="I144" s="139"/>
      <c r="J144" s="139"/>
      <c r="K144" s="140"/>
      <c r="L144" s="9">
        <f>SUMIF(K10:K131,"VSP", L10:L131)</f>
        <v>0</v>
      </c>
      <c r="M144" s="9">
        <f>SUMIF(K9:K130,"VSP", M9:M130)</f>
        <v>0</v>
      </c>
      <c r="N144" s="9">
        <f>SUMIF(K9:K130,"VSP", N9:N130)</f>
        <v>0</v>
      </c>
      <c r="P144" s="56"/>
    </row>
    <row r="145" spans="1:16" ht="30" customHeight="1" x14ac:dyDescent="0.4">
      <c r="D145" s="138" t="s">
        <v>123</v>
      </c>
      <c r="E145" s="139"/>
      <c r="F145" s="139"/>
      <c r="G145" s="139"/>
      <c r="H145" s="139"/>
      <c r="I145" s="139"/>
      <c r="J145" s="139"/>
      <c r="K145" s="140"/>
      <c r="L145" s="9">
        <f>SUMIF(K10:K131,"VB", L10:L131)</f>
        <v>348.1</v>
      </c>
      <c r="M145" s="9">
        <f>SUMIF(K10:K131,"VB", M10:M131)</f>
        <v>349.2</v>
      </c>
      <c r="N145" s="9">
        <f>SUMIF(K10:K131,"VB", N10:N131)</f>
        <v>349.2</v>
      </c>
      <c r="P145" s="56"/>
    </row>
    <row r="146" spans="1:16" ht="30" customHeight="1" x14ac:dyDescent="0.4">
      <c r="D146" s="138" t="s">
        <v>124</v>
      </c>
      <c r="E146" s="139"/>
      <c r="F146" s="139"/>
      <c r="G146" s="139"/>
      <c r="H146" s="139"/>
      <c r="I146" s="139"/>
      <c r="J146" s="139"/>
      <c r="K146" s="140"/>
      <c r="L146" s="9">
        <f>SUMIF(K10:K131,"KPP", L10:L131)</f>
        <v>0</v>
      </c>
      <c r="M146" s="9">
        <f>SUMIF(K10:K131,"KPP", M10:M131)</f>
        <v>0</v>
      </c>
      <c r="N146" s="9">
        <f>SUMIF(K10:K131,"KPP", N10:N131)</f>
        <v>0</v>
      </c>
      <c r="P146" s="56"/>
    </row>
    <row r="147" spans="1:16" ht="30" customHeight="1" x14ac:dyDescent="0.4">
      <c r="D147" s="138" t="s">
        <v>125</v>
      </c>
      <c r="E147" s="139"/>
      <c r="F147" s="139"/>
      <c r="G147" s="139"/>
      <c r="H147" s="139"/>
      <c r="I147" s="139"/>
      <c r="J147" s="139"/>
      <c r="K147" s="140"/>
      <c r="L147" s="9">
        <f>SUMIF(K10:K131,"SPP", L10:L131)</f>
        <v>175.5</v>
      </c>
      <c r="M147" s="9">
        <f>SUMIF(K10:K131,"SPP", M10:M131)</f>
        <v>180</v>
      </c>
      <c r="N147" s="9">
        <f>SUMIF(K10:K131,"SPP", N10:N131)</f>
        <v>180</v>
      </c>
      <c r="P147" s="56"/>
    </row>
    <row r="148" spans="1:16" ht="30" customHeight="1" x14ac:dyDescent="0.4">
      <c r="D148" s="138" t="s">
        <v>126</v>
      </c>
      <c r="E148" s="139"/>
      <c r="F148" s="139"/>
      <c r="G148" s="139"/>
      <c r="H148" s="139"/>
      <c r="I148" s="139"/>
      <c r="J148" s="139"/>
      <c r="K148" s="140"/>
      <c r="L148" s="9">
        <f>SUMIF(K10:K131,"ESF", L10:L131)</f>
        <v>0</v>
      </c>
      <c r="M148" s="9">
        <f>SUMIF(K10:K131,"ESF", M10:M131)</f>
        <v>0</v>
      </c>
      <c r="N148" s="9">
        <f>SUMIF(K10:K131,"ESF", N10:N131)</f>
        <v>0</v>
      </c>
      <c r="P148" s="56"/>
    </row>
    <row r="149" spans="1:16" ht="30" customHeight="1" x14ac:dyDescent="0.4">
      <c r="D149" s="141" t="s">
        <v>114</v>
      </c>
      <c r="E149" s="142"/>
      <c r="F149" s="142"/>
      <c r="G149" s="142"/>
      <c r="H149" s="142"/>
      <c r="I149" s="142"/>
      <c r="J149" s="142"/>
      <c r="K149" s="143"/>
      <c r="L149" s="10">
        <f>SUMIF(K10:K131,"SL", L10:L131)</f>
        <v>0</v>
      </c>
      <c r="M149" s="10">
        <f>SUMIF(K10:K131,"SL", M10:M131)</f>
        <v>0</v>
      </c>
      <c r="N149" s="10">
        <f>SUMIF(K10:K131,"SL", N10:N131)</f>
        <v>0</v>
      </c>
      <c r="P149" s="56"/>
    </row>
    <row r="150" spans="1:16" ht="30" customHeight="1" thickBot="1" x14ac:dyDescent="0.45">
      <c r="D150" s="144" t="s">
        <v>127</v>
      </c>
      <c r="E150" s="145"/>
      <c r="F150" s="145"/>
      <c r="G150" s="145"/>
      <c r="H150" s="145"/>
      <c r="I150" s="145"/>
      <c r="J150" s="145"/>
      <c r="K150" s="146"/>
      <c r="L150" s="10">
        <f>SUMIF(K10:K131,"SVA", L10:L131)</f>
        <v>250.8</v>
      </c>
      <c r="M150" s="10">
        <f>SUMIF(K10:K131,"SVA", M10:M131)</f>
        <v>255</v>
      </c>
      <c r="N150" s="10">
        <f>SUMIF(K10:K131,"SVA", N10:N131)</f>
        <v>255</v>
      </c>
      <c r="P150" s="56"/>
    </row>
    <row r="151" spans="1:16" ht="30" customHeight="1" thickBot="1" x14ac:dyDescent="0.45">
      <c r="D151" s="147" t="s">
        <v>21</v>
      </c>
      <c r="E151" s="148"/>
      <c r="F151" s="148"/>
      <c r="G151" s="148"/>
      <c r="H151" s="148"/>
      <c r="I151" s="148"/>
      <c r="J151" s="148"/>
      <c r="K151" s="149"/>
      <c r="L151" s="7">
        <f>L152</f>
        <v>0</v>
      </c>
      <c r="M151" s="7">
        <f>M152</f>
        <v>0</v>
      </c>
      <c r="N151" s="7">
        <f>N152</f>
        <v>0</v>
      </c>
      <c r="P151" s="56"/>
    </row>
    <row r="152" spans="1:16" ht="30" customHeight="1" thickBot="1" x14ac:dyDescent="0.45">
      <c r="D152" s="150" t="s">
        <v>128</v>
      </c>
      <c r="E152" s="151"/>
      <c r="F152" s="151"/>
      <c r="G152" s="151"/>
      <c r="H152" s="151"/>
      <c r="I152" s="151"/>
      <c r="J152" s="151"/>
      <c r="K152" s="152"/>
      <c r="L152" s="11">
        <f>SUMIF(K10:K131, "KTF", L10:L131)</f>
        <v>0</v>
      </c>
      <c r="M152" s="11">
        <f>SUMIF(K10:K131, "KTF", M10:M131)</f>
        <v>0</v>
      </c>
      <c r="N152" s="11">
        <f>SUMIF(K10:K131, "KTF", N10:N131)</f>
        <v>0</v>
      </c>
      <c r="P152" s="56"/>
    </row>
    <row r="153" spans="1:16" ht="30" customHeight="1" thickBot="1" x14ac:dyDescent="0.45">
      <c r="D153" s="316" t="s">
        <v>115</v>
      </c>
      <c r="E153" s="317"/>
      <c r="F153" s="317"/>
      <c r="G153" s="317"/>
      <c r="H153" s="317"/>
      <c r="I153" s="317"/>
      <c r="J153" s="317"/>
      <c r="K153" s="318"/>
      <c r="L153" s="12">
        <f>L151+L140</f>
        <v>4839</v>
      </c>
      <c r="M153" s="12">
        <f>M151+M140</f>
        <v>4847.3999999999996</v>
      </c>
      <c r="N153" s="12">
        <f>N151+N140</f>
        <v>4860.8999999999996</v>
      </c>
      <c r="P153" s="56"/>
    </row>
    <row r="154" spans="1:16" ht="30" customHeight="1" x14ac:dyDescent="0.4">
      <c r="D154" s="319" t="s">
        <v>116</v>
      </c>
      <c r="E154" s="320"/>
      <c r="F154" s="320"/>
      <c r="G154" s="320"/>
      <c r="H154" s="320"/>
      <c r="I154" s="320"/>
      <c r="J154" s="320"/>
      <c r="K154" s="320"/>
      <c r="L154" s="13">
        <f>SUMIF(K10:K129, "RPP", L10:L129)</f>
        <v>0</v>
      </c>
      <c r="M154" s="13">
        <f>SUMIF(K10:K129, "RPP", M10:M129)</f>
        <v>0</v>
      </c>
      <c r="N154" s="13">
        <f>SUMIF(K10:K129, "RPP", N10:N129)</f>
        <v>0</v>
      </c>
      <c r="P154" s="56"/>
    </row>
    <row r="155" spans="1:16" ht="30" customHeight="1" thickBot="1" x14ac:dyDescent="0.45">
      <c r="D155" s="321" t="s">
        <v>117</v>
      </c>
      <c r="E155" s="322"/>
      <c r="F155" s="322"/>
      <c r="G155" s="322"/>
      <c r="H155" s="322"/>
      <c r="I155" s="322"/>
      <c r="J155" s="322"/>
      <c r="K155" s="322"/>
      <c r="L155" s="14">
        <f>L153-4682.2</f>
        <v>156.80000000000018</v>
      </c>
      <c r="M155" s="15">
        <f>M153-L153</f>
        <v>8.3999999999996362</v>
      </c>
      <c r="N155" s="15">
        <f>N153-M153</f>
        <v>13.5</v>
      </c>
      <c r="P155" s="56"/>
    </row>
    <row r="156" spans="1:16" ht="30" customHeight="1" thickBot="1" x14ac:dyDescent="0.45">
      <c r="D156" s="323" t="s">
        <v>22</v>
      </c>
      <c r="E156" s="324"/>
      <c r="F156" s="324"/>
      <c r="G156" s="324"/>
      <c r="H156" s="324"/>
      <c r="I156" s="324"/>
      <c r="J156" s="324"/>
      <c r="K156" s="325"/>
      <c r="L156" s="16">
        <f>L153</f>
        <v>4839</v>
      </c>
      <c r="M156" s="16">
        <f>M153</f>
        <v>4847.3999999999996</v>
      </c>
      <c r="N156" s="16">
        <f>N153</f>
        <v>4860.8999999999996</v>
      </c>
      <c r="P156" s="56"/>
    </row>
    <row r="157" spans="1:16" ht="30" customHeight="1" x14ac:dyDescent="0.4">
      <c r="A157" s="133"/>
      <c r="B157" s="133"/>
      <c r="C157" s="133"/>
      <c r="D157" s="133"/>
      <c r="E157" s="133"/>
      <c r="F157" s="134"/>
      <c r="G157" s="134"/>
      <c r="M157" s="56"/>
    </row>
    <row r="158" spans="1:16" ht="30" customHeight="1" x14ac:dyDescent="0.4">
      <c r="M158" s="56"/>
    </row>
    <row r="159" spans="1:16" ht="30" customHeight="1" x14ac:dyDescent="0.4">
      <c r="M159" s="56"/>
    </row>
    <row r="160" spans="1:16" ht="30" customHeight="1" x14ac:dyDescent="0.4">
      <c r="M160" s="56"/>
    </row>
    <row r="161" spans="13:13" ht="30" customHeight="1" x14ac:dyDescent="0.4">
      <c r="M161" s="56"/>
    </row>
    <row r="162" spans="13:13" ht="30" customHeight="1" x14ac:dyDescent="0.4">
      <c r="M162" s="56"/>
    </row>
    <row r="163" spans="13:13" ht="30" customHeight="1" x14ac:dyDescent="0.4">
      <c r="M163" s="56"/>
    </row>
    <row r="164" spans="13:13" ht="30" customHeight="1" x14ac:dyDescent="0.4">
      <c r="M164" s="56"/>
    </row>
    <row r="165" spans="13:13" ht="30" customHeight="1" x14ac:dyDescent="0.4">
      <c r="M165" s="56"/>
    </row>
    <row r="166" spans="13:13" ht="30" customHeight="1" x14ac:dyDescent="0.4">
      <c r="M166" s="56"/>
    </row>
    <row r="167" spans="13:13" ht="30" customHeight="1" x14ac:dyDescent="0.4">
      <c r="M167" s="56"/>
    </row>
    <row r="168" spans="13:13" ht="30" customHeight="1" x14ac:dyDescent="0.4">
      <c r="M168" s="56"/>
    </row>
    <row r="169" spans="13:13" ht="30" customHeight="1" x14ac:dyDescent="0.4">
      <c r="M169" s="56"/>
    </row>
    <row r="170" spans="13:13" ht="30" customHeight="1" x14ac:dyDescent="0.4">
      <c r="M170" s="56"/>
    </row>
    <row r="171" spans="13:13" ht="30" customHeight="1" x14ac:dyDescent="0.4">
      <c r="M171" s="56"/>
    </row>
    <row r="172" spans="13:13" ht="30" customHeight="1" x14ac:dyDescent="0.4">
      <c r="M172" s="56"/>
    </row>
    <row r="173" spans="13:13" ht="30" customHeight="1" x14ac:dyDescent="0.4">
      <c r="M173" s="56"/>
    </row>
    <row r="174" spans="13:13" ht="30" customHeight="1" x14ac:dyDescent="0.4">
      <c r="M174" s="56"/>
    </row>
    <row r="175" spans="13:13" ht="30" customHeight="1" x14ac:dyDescent="0.4">
      <c r="M175" s="56"/>
    </row>
    <row r="176" spans="13:13" ht="30" customHeight="1" x14ac:dyDescent="0.4">
      <c r="M176" s="56"/>
    </row>
    <row r="177" spans="13:13" ht="30" customHeight="1" x14ac:dyDescent="0.4">
      <c r="M177" s="56"/>
    </row>
    <row r="178" spans="13:13" ht="30" customHeight="1" x14ac:dyDescent="0.4">
      <c r="M178" s="56"/>
    </row>
    <row r="179" spans="13:13" ht="30" customHeight="1" x14ac:dyDescent="0.4">
      <c r="M179" s="56"/>
    </row>
    <row r="180" spans="13:13" ht="30" customHeight="1" x14ac:dyDescent="0.4">
      <c r="M180" s="56"/>
    </row>
    <row r="181" spans="13:13" ht="30" customHeight="1" x14ac:dyDescent="0.4">
      <c r="M181" s="56"/>
    </row>
    <row r="182" spans="13:13" ht="30" customHeight="1" x14ac:dyDescent="0.4">
      <c r="M182" s="56"/>
    </row>
    <row r="183" spans="13:13" ht="30" customHeight="1" x14ac:dyDescent="0.4">
      <c r="M183" s="56"/>
    </row>
    <row r="184" spans="13:13" ht="30" customHeight="1" x14ac:dyDescent="0.4">
      <c r="M184" s="56"/>
    </row>
    <row r="185" spans="13:13" ht="30" customHeight="1" x14ac:dyDescent="0.4">
      <c r="M185" s="56"/>
    </row>
    <row r="186" spans="13:13" ht="30" customHeight="1" x14ac:dyDescent="0.4">
      <c r="M186" s="56"/>
    </row>
    <row r="187" spans="13:13" ht="30" customHeight="1" x14ac:dyDescent="0.4">
      <c r="M187" s="56"/>
    </row>
    <row r="188" spans="13:13" ht="30" customHeight="1" x14ac:dyDescent="0.4">
      <c r="M188" s="56"/>
    </row>
    <row r="189" spans="13:13" ht="30" customHeight="1" x14ac:dyDescent="0.4">
      <c r="M189" s="56"/>
    </row>
    <row r="190" spans="13:13" ht="30" customHeight="1" x14ac:dyDescent="0.4">
      <c r="M190" s="56"/>
    </row>
    <row r="191" spans="13:13" ht="30" customHeight="1" x14ac:dyDescent="0.4">
      <c r="M191" s="56"/>
    </row>
    <row r="192" spans="13:13" ht="30" customHeight="1" x14ac:dyDescent="0.4">
      <c r="M192" s="56"/>
    </row>
    <row r="193" spans="13:13" ht="30" customHeight="1" x14ac:dyDescent="0.4">
      <c r="M193" s="56"/>
    </row>
    <row r="194" spans="13:13" ht="30" customHeight="1" x14ac:dyDescent="0.4">
      <c r="M194" s="56"/>
    </row>
    <row r="195" spans="13:13" ht="30" customHeight="1" x14ac:dyDescent="0.4">
      <c r="M195" s="56"/>
    </row>
    <row r="196" spans="13:13" ht="30" customHeight="1" x14ac:dyDescent="0.4">
      <c r="M196" s="56"/>
    </row>
    <row r="197" spans="13:13" ht="30" customHeight="1" x14ac:dyDescent="0.4">
      <c r="M197" s="56"/>
    </row>
    <row r="198" spans="13:13" ht="30" customHeight="1" x14ac:dyDescent="0.4">
      <c r="M198" s="56"/>
    </row>
    <row r="199" spans="13:13" ht="30" customHeight="1" x14ac:dyDescent="0.4">
      <c r="M199" s="56"/>
    </row>
    <row r="200" spans="13:13" ht="30" customHeight="1" x14ac:dyDescent="0.4">
      <c r="M200" s="56"/>
    </row>
    <row r="201" spans="13:13" ht="30" customHeight="1" x14ac:dyDescent="0.4">
      <c r="M201" s="56"/>
    </row>
    <row r="202" spans="13:13" ht="30" customHeight="1" x14ac:dyDescent="0.4">
      <c r="M202" s="56"/>
    </row>
    <row r="203" spans="13:13" ht="30" customHeight="1" x14ac:dyDescent="0.4">
      <c r="M203" s="56"/>
    </row>
    <row r="204" spans="13:13" ht="30" customHeight="1" x14ac:dyDescent="0.4">
      <c r="M204" s="56"/>
    </row>
    <row r="205" spans="13:13" ht="30" customHeight="1" x14ac:dyDescent="0.4">
      <c r="M205" s="56"/>
    </row>
    <row r="206" spans="13:13" ht="30" customHeight="1" x14ac:dyDescent="0.4">
      <c r="M206" s="56"/>
    </row>
    <row r="207" spans="13:13" ht="30" customHeight="1" x14ac:dyDescent="0.4">
      <c r="M207" s="56"/>
    </row>
    <row r="208" spans="13:13" ht="30" customHeight="1" x14ac:dyDescent="0.4">
      <c r="M208" s="56"/>
    </row>
    <row r="209" spans="13:13" ht="30" customHeight="1" x14ac:dyDescent="0.4">
      <c r="M209" s="56"/>
    </row>
    <row r="210" spans="13:13" ht="30" customHeight="1" x14ac:dyDescent="0.4">
      <c r="M210" s="56"/>
    </row>
    <row r="211" spans="13:13" ht="30" customHeight="1" x14ac:dyDescent="0.4">
      <c r="M211" s="56"/>
    </row>
    <row r="212" spans="13:13" ht="30" customHeight="1" x14ac:dyDescent="0.4">
      <c r="M212" s="56"/>
    </row>
    <row r="213" spans="13:13" ht="30" customHeight="1" x14ac:dyDescent="0.4">
      <c r="M213" s="56"/>
    </row>
    <row r="214" spans="13:13" ht="30" customHeight="1" x14ac:dyDescent="0.4">
      <c r="M214" s="56"/>
    </row>
    <row r="215" spans="13:13" ht="30" customHeight="1" x14ac:dyDescent="0.4">
      <c r="M215" s="56"/>
    </row>
    <row r="216" spans="13:13" ht="30" customHeight="1" x14ac:dyDescent="0.4">
      <c r="M216" s="56"/>
    </row>
    <row r="217" spans="13:13" ht="30" customHeight="1" x14ac:dyDescent="0.4">
      <c r="M217" s="56"/>
    </row>
    <row r="218" spans="13:13" ht="30" customHeight="1" x14ac:dyDescent="0.4">
      <c r="M218" s="56"/>
    </row>
    <row r="219" spans="13:13" ht="30" customHeight="1" x14ac:dyDescent="0.4">
      <c r="M219" s="56"/>
    </row>
    <row r="220" spans="13:13" ht="30" customHeight="1" x14ac:dyDescent="0.4">
      <c r="M220" s="56"/>
    </row>
    <row r="221" spans="13:13" ht="30" customHeight="1" x14ac:dyDescent="0.4">
      <c r="M221" s="56"/>
    </row>
    <row r="222" spans="13:13" ht="30" customHeight="1" x14ac:dyDescent="0.4">
      <c r="M222" s="56"/>
    </row>
    <row r="223" spans="13:13" ht="30" customHeight="1" x14ac:dyDescent="0.4">
      <c r="M223" s="56"/>
    </row>
    <row r="224" spans="13:13" ht="30" customHeight="1" x14ac:dyDescent="0.4">
      <c r="M224" s="56"/>
    </row>
    <row r="225" spans="13:13" ht="30" customHeight="1" x14ac:dyDescent="0.4">
      <c r="M225" s="56"/>
    </row>
    <row r="226" spans="13:13" ht="30" customHeight="1" x14ac:dyDescent="0.4">
      <c r="M226" s="56"/>
    </row>
    <row r="227" spans="13:13" ht="30" customHeight="1" x14ac:dyDescent="0.4">
      <c r="M227" s="56"/>
    </row>
    <row r="228" spans="13:13" ht="30" customHeight="1" x14ac:dyDescent="0.4">
      <c r="M228" s="56"/>
    </row>
    <row r="229" spans="13:13" ht="30" customHeight="1" x14ac:dyDescent="0.4">
      <c r="M229" s="56"/>
    </row>
    <row r="230" spans="13:13" ht="30" customHeight="1" x14ac:dyDescent="0.4">
      <c r="M230" s="56"/>
    </row>
    <row r="231" spans="13:13" ht="30" customHeight="1" x14ac:dyDescent="0.4">
      <c r="M231" s="56"/>
    </row>
    <row r="232" spans="13:13" ht="30" customHeight="1" x14ac:dyDescent="0.4">
      <c r="M232" s="56"/>
    </row>
    <row r="233" spans="13:13" ht="30" customHeight="1" x14ac:dyDescent="0.4">
      <c r="M233" s="56"/>
    </row>
    <row r="234" spans="13:13" ht="30" customHeight="1" x14ac:dyDescent="0.4">
      <c r="M234" s="56"/>
    </row>
    <row r="235" spans="13:13" ht="30" customHeight="1" x14ac:dyDescent="0.4">
      <c r="M235" s="56"/>
    </row>
    <row r="236" spans="13:13" ht="30" customHeight="1" x14ac:dyDescent="0.4">
      <c r="M236" s="56"/>
    </row>
    <row r="237" spans="13:13" ht="30" customHeight="1" x14ac:dyDescent="0.4">
      <c r="M237" s="56"/>
    </row>
    <row r="238" spans="13:13" ht="30" customHeight="1" x14ac:dyDescent="0.4">
      <c r="M238" s="56"/>
    </row>
    <row r="239" spans="13:13" ht="30" customHeight="1" x14ac:dyDescent="0.4">
      <c r="M239" s="56"/>
    </row>
    <row r="240" spans="13:13" ht="30" customHeight="1" x14ac:dyDescent="0.4">
      <c r="M240" s="56"/>
    </row>
    <row r="241" spans="13:13" ht="30" customHeight="1" x14ac:dyDescent="0.4">
      <c r="M241" s="56"/>
    </row>
    <row r="242" spans="13:13" ht="30" customHeight="1" x14ac:dyDescent="0.4">
      <c r="M242" s="56"/>
    </row>
    <row r="243" spans="13:13" ht="30" customHeight="1" x14ac:dyDescent="0.4">
      <c r="M243" s="56"/>
    </row>
    <row r="244" spans="13:13" ht="30" customHeight="1" x14ac:dyDescent="0.4">
      <c r="M244" s="56"/>
    </row>
    <row r="245" spans="13:13" ht="30" customHeight="1" x14ac:dyDescent="0.4">
      <c r="M245" s="56"/>
    </row>
    <row r="246" spans="13:13" ht="30" customHeight="1" x14ac:dyDescent="0.4">
      <c r="M246" s="56"/>
    </row>
    <row r="247" spans="13:13" ht="30" customHeight="1" x14ac:dyDescent="0.4">
      <c r="M247" s="56"/>
    </row>
    <row r="248" spans="13:13" ht="30" customHeight="1" x14ac:dyDescent="0.4">
      <c r="M248" s="56"/>
    </row>
    <row r="249" spans="13:13" ht="30" customHeight="1" x14ac:dyDescent="0.4">
      <c r="M249" s="56"/>
    </row>
    <row r="250" spans="13:13" ht="30" customHeight="1" x14ac:dyDescent="0.4">
      <c r="M250" s="56"/>
    </row>
    <row r="251" spans="13:13" ht="30" customHeight="1" x14ac:dyDescent="0.4">
      <c r="M251" s="56"/>
    </row>
    <row r="252" spans="13:13" ht="30" customHeight="1" x14ac:dyDescent="0.4">
      <c r="M252" s="56"/>
    </row>
    <row r="253" spans="13:13" ht="30" customHeight="1" x14ac:dyDescent="0.4">
      <c r="M253" s="56"/>
    </row>
    <row r="254" spans="13:13" ht="30" customHeight="1" x14ac:dyDescent="0.4">
      <c r="M254" s="56"/>
    </row>
    <row r="255" spans="13:13" ht="30" customHeight="1" x14ac:dyDescent="0.4">
      <c r="M255" s="56"/>
    </row>
    <row r="256" spans="13:13" ht="30" customHeight="1" x14ac:dyDescent="0.4">
      <c r="M256" s="56"/>
    </row>
    <row r="257" spans="13:13" ht="30" customHeight="1" x14ac:dyDescent="0.4">
      <c r="M257" s="56"/>
    </row>
    <row r="258" spans="13:13" ht="30" customHeight="1" x14ac:dyDescent="0.4">
      <c r="M258" s="56"/>
    </row>
    <row r="259" spans="13:13" ht="30" customHeight="1" x14ac:dyDescent="0.4">
      <c r="M259" s="56"/>
    </row>
    <row r="260" spans="13:13" ht="30" customHeight="1" x14ac:dyDescent="0.4">
      <c r="M260" s="56"/>
    </row>
    <row r="261" spans="13:13" ht="30" customHeight="1" x14ac:dyDescent="0.4">
      <c r="M261" s="56"/>
    </row>
    <row r="262" spans="13:13" ht="30" customHeight="1" x14ac:dyDescent="0.4">
      <c r="M262" s="56"/>
    </row>
    <row r="263" spans="13:13" ht="30" customHeight="1" x14ac:dyDescent="0.4">
      <c r="M263" s="56"/>
    </row>
    <row r="264" spans="13:13" ht="30" customHeight="1" x14ac:dyDescent="0.4">
      <c r="M264" s="56"/>
    </row>
    <row r="265" spans="13:13" ht="30" customHeight="1" x14ac:dyDescent="0.4">
      <c r="M265" s="56"/>
    </row>
    <row r="266" spans="13:13" ht="30" customHeight="1" x14ac:dyDescent="0.4">
      <c r="M266" s="56"/>
    </row>
    <row r="267" spans="13:13" ht="30" customHeight="1" x14ac:dyDescent="0.4">
      <c r="M267" s="56"/>
    </row>
    <row r="268" spans="13:13" ht="30" customHeight="1" x14ac:dyDescent="0.4">
      <c r="M268" s="56"/>
    </row>
    <row r="269" spans="13:13" ht="30" customHeight="1" x14ac:dyDescent="0.4">
      <c r="M269" s="56"/>
    </row>
    <row r="270" spans="13:13" ht="30" customHeight="1" x14ac:dyDescent="0.4">
      <c r="M270" s="56"/>
    </row>
    <row r="271" spans="13:13" ht="30" customHeight="1" x14ac:dyDescent="0.4">
      <c r="M271" s="56"/>
    </row>
    <row r="272" spans="13:13" ht="30" customHeight="1" x14ac:dyDescent="0.4">
      <c r="M272" s="56"/>
    </row>
    <row r="273" spans="13:13" ht="30" customHeight="1" x14ac:dyDescent="0.4">
      <c r="M273" s="56"/>
    </row>
    <row r="274" spans="13:13" ht="30" customHeight="1" x14ac:dyDescent="0.4">
      <c r="M274" s="56"/>
    </row>
    <row r="275" spans="13:13" ht="30" customHeight="1" x14ac:dyDescent="0.4">
      <c r="M275" s="56"/>
    </row>
    <row r="276" spans="13:13" ht="30" customHeight="1" x14ac:dyDescent="0.4">
      <c r="M276" s="56"/>
    </row>
    <row r="277" spans="13:13" ht="30" customHeight="1" x14ac:dyDescent="0.4">
      <c r="M277" s="56"/>
    </row>
    <row r="278" spans="13:13" ht="30" customHeight="1" x14ac:dyDescent="0.4">
      <c r="M278" s="56"/>
    </row>
    <row r="279" spans="13:13" ht="30" customHeight="1" x14ac:dyDescent="0.4">
      <c r="M279" s="56"/>
    </row>
    <row r="280" spans="13:13" ht="30" customHeight="1" x14ac:dyDescent="0.4">
      <c r="M280" s="56"/>
    </row>
    <row r="281" spans="13:13" ht="30" customHeight="1" x14ac:dyDescent="0.4">
      <c r="M281" s="56"/>
    </row>
    <row r="282" spans="13:13" ht="30" customHeight="1" x14ac:dyDescent="0.4">
      <c r="M282" s="56"/>
    </row>
    <row r="283" spans="13:13" ht="30" customHeight="1" x14ac:dyDescent="0.4">
      <c r="M283" s="56"/>
    </row>
    <row r="284" spans="13:13" ht="30" customHeight="1" x14ac:dyDescent="0.4">
      <c r="M284" s="56"/>
    </row>
    <row r="285" spans="13:13" ht="30" customHeight="1" x14ac:dyDescent="0.4">
      <c r="M285" s="56"/>
    </row>
    <row r="286" spans="13:13" ht="30" customHeight="1" x14ac:dyDescent="0.4">
      <c r="M286" s="56"/>
    </row>
    <row r="287" spans="13:13" ht="30" customHeight="1" x14ac:dyDescent="0.4">
      <c r="M287" s="56"/>
    </row>
    <row r="288" spans="13:13" ht="30" customHeight="1" x14ac:dyDescent="0.4">
      <c r="M288" s="56"/>
    </row>
    <row r="289" spans="13:13" ht="30" customHeight="1" x14ac:dyDescent="0.4">
      <c r="M289" s="56"/>
    </row>
    <row r="290" spans="13:13" ht="30" customHeight="1" x14ac:dyDescent="0.4">
      <c r="M290" s="56"/>
    </row>
    <row r="291" spans="13:13" ht="30" customHeight="1" x14ac:dyDescent="0.4">
      <c r="M291" s="56"/>
    </row>
    <row r="292" spans="13:13" ht="30" customHeight="1" x14ac:dyDescent="0.4">
      <c r="M292" s="56"/>
    </row>
    <row r="293" spans="13:13" ht="30" customHeight="1" x14ac:dyDescent="0.4">
      <c r="M293" s="56"/>
    </row>
    <row r="294" spans="13:13" ht="30" customHeight="1" x14ac:dyDescent="0.4">
      <c r="M294" s="56"/>
    </row>
    <row r="295" spans="13:13" ht="30" customHeight="1" x14ac:dyDescent="0.4">
      <c r="M295" s="56"/>
    </row>
    <row r="296" spans="13:13" ht="30" customHeight="1" x14ac:dyDescent="0.4">
      <c r="M296" s="56"/>
    </row>
    <row r="297" spans="13:13" ht="30" customHeight="1" x14ac:dyDescent="0.4">
      <c r="M297" s="56"/>
    </row>
    <row r="298" spans="13:13" ht="30" customHeight="1" x14ac:dyDescent="0.4">
      <c r="M298" s="56"/>
    </row>
    <row r="299" spans="13:13" ht="30" customHeight="1" x14ac:dyDescent="0.4">
      <c r="M299" s="56"/>
    </row>
    <row r="300" spans="13:13" ht="30" customHeight="1" x14ac:dyDescent="0.4">
      <c r="M300" s="56"/>
    </row>
    <row r="301" spans="13:13" ht="30" customHeight="1" x14ac:dyDescent="0.4">
      <c r="M301" s="56"/>
    </row>
    <row r="302" spans="13:13" ht="30" customHeight="1" x14ac:dyDescent="0.4">
      <c r="M302" s="56"/>
    </row>
    <row r="303" spans="13:13" ht="30" customHeight="1" x14ac:dyDescent="0.4">
      <c r="M303" s="56"/>
    </row>
    <row r="304" spans="13:13" ht="30" customHeight="1" x14ac:dyDescent="0.4">
      <c r="M304" s="56"/>
    </row>
    <row r="305" spans="13:13" ht="30" customHeight="1" x14ac:dyDescent="0.4">
      <c r="M305" s="56"/>
    </row>
    <row r="306" spans="13:13" ht="30" customHeight="1" x14ac:dyDescent="0.4">
      <c r="M306" s="56"/>
    </row>
    <row r="307" spans="13:13" ht="30" customHeight="1" x14ac:dyDescent="0.4">
      <c r="M307" s="56"/>
    </row>
    <row r="308" spans="13:13" ht="30" customHeight="1" x14ac:dyDescent="0.4">
      <c r="M308" s="56"/>
    </row>
    <row r="309" spans="13:13" ht="30" customHeight="1" x14ac:dyDescent="0.4">
      <c r="M309" s="56"/>
    </row>
    <row r="310" spans="13:13" ht="30" customHeight="1" x14ac:dyDescent="0.4">
      <c r="M310" s="56"/>
    </row>
    <row r="311" spans="13:13" ht="30" customHeight="1" x14ac:dyDescent="0.4">
      <c r="M311" s="56"/>
    </row>
    <row r="312" spans="13:13" ht="30" customHeight="1" x14ac:dyDescent="0.4">
      <c r="M312" s="56"/>
    </row>
    <row r="313" spans="13:13" ht="30" customHeight="1" x14ac:dyDescent="0.4">
      <c r="M313" s="56"/>
    </row>
    <row r="314" spans="13:13" ht="30" customHeight="1" x14ac:dyDescent="0.4">
      <c r="M314" s="56"/>
    </row>
    <row r="315" spans="13:13" ht="30" customHeight="1" x14ac:dyDescent="0.4">
      <c r="M315" s="56"/>
    </row>
    <row r="316" spans="13:13" ht="30" customHeight="1" x14ac:dyDescent="0.4">
      <c r="M316" s="56"/>
    </row>
    <row r="317" spans="13:13" ht="30" customHeight="1" x14ac:dyDescent="0.4">
      <c r="M317" s="56"/>
    </row>
    <row r="318" spans="13:13" ht="30" customHeight="1" x14ac:dyDescent="0.4">
      <c r="M318" s="56"/>
    </row>
    <row r="319" spans="13:13" ht="30" customHeight="1" x14ac:dyDescent="0.4">
      <c r="M319" s="56"/>
    </row>
    <row r="320" spans="13:13" ht="30" customHeight="1" x14ac:dyDescent="0.4">
      <c r="M320" s="56"/>
    </row>
    <row r="321" spans="13:13" ht="30" customHeight="1" x14ac:dyDescent="0.4">
      <c r="M321" s="56"/>
    </row>
    <row r="322" spans="13:13" ht="30" customHeight="1" x14ac:dyDescent="0.4">
      <c r="M322" s="56"/>
    </row>
    <row r="323" spans="13:13" ht="30" customHeight="1" x14ac:dyDescent="0.4">
      <c r="M323" s="56"/>
    </row>
    <row r="324" spans="13:13" ht="30" customHeight="1" x14ac:dyDescent="0.4">
      <c r="M324" s="56"/>
    </row>
    <row r="325" spans="13:13" ht="30" customHeight="1" x14ac:dyDescent="0.4">
      <c r="M325" s="56"/>
    </row>
    <row r="326" spans="13:13" ht="30" customHeight="1" x14ac:dyDescent="0.4">
      <c r="M326" s="56"/>
    </row>
    <row r="327" spans="13:13" ht="30" customHeight="1" x14ac:dyDescent="0.4">
      <c r="M327" s="56"/>
    </row>
    <row r="328" spans="13:13" ht="30" customHeight="1" x14ac:dyDescent="0.4">
      <c r="M328" s="56"/>
    </row>
    <row r="329" spans="13:13" ht="30" customHeight="1" x14ac:dyDescent="0.4">
      <c r="M329" s="56"/>
    </row>
    <row r="330" spans="13:13" ht="30" customHeight="1" x14ac:dyDescent="0.4">
      <c r="M330" s="56"/>
    </row>
    <row r="331" spans="13:13" ht="30" customHeight="1" x14ac:dyDescent="0.4">
      <c r="M331" s="56"/>
    </row>
    <row r="332" spans="13:13" ht="30" customHeight="1" x14ac:dyDescent="0.4">
      <c r="M332" s="56"/>
    </row>
    <row r="333" spans="13:13" ht="30" customHeight="1" x14ac:dyDescent="0.4">
      <c r="M333" s="56"/>
    </row>
    <row r="334" spans="13:13" ht="30" customHeight="1" x14ac:dyDescent="0.4">
      <c r="M334" s="56"/>
    </row>
    <row r="335" spans="13:13" ht="30" customHeight="1" x14ac:dyDescent="0.4">
      <c r="M335" s="56"/>
    </row>
    <row r="336" spans="13:13" ht="30" customHeight="1" x14ac:dyDescent="0.4">
      <c r="M336" s="56"/>
    </row>
    <row r="337" spans="13:13" ht="30" customHeight="1" x14ac:dyDescent="0.4">
      <c r="M337" s="56"/>
    </row>
    <row r="338" spans="13:13" ht="30" customHeight="1" x14ac:dyDescent="0.4">
      <c r="M338" s="56"/>
    </row>
    <row r="339" spans="13:13" ht="30" customHeight="1" x14ac:dyDescent="0.4">
      <c r="M339" s="56"/>
    </row>
    <row r="340" spans="13:13" ht="30" customHeight="1" x14ac:dyDescent="0.4">
      <c r="M340" s="56"/>
    </row>
    <row r="341" spans="13:13" ht="30" customHeight="1" x14ac:dyDescent="0.4">
      <c r="M341" s="56"/>
    </row>
    <row r="342" spans="13:13" ht="30" customHeight="1" x14ac:dyDescent="0.4">
      <c r="M342" s="56"/>
    </row>
    <row r="343" spans="13:13" ht="30" customHeight="1" x14ac:dyDescent="0.4">
      <c r="M343" s="56"/>
    </row>
    <row r="344" spans="13:13" ht="30" customHeight="1" x14ac:dyDescent="0.4">
      <c r="M344" s="56"/>
    </row>
    <row r="345" spans="13:13" ht="30" customHeight="1" x14ac:dyDescent="0.4">
      <c r="M345" s="56"/>
    </row>
    <row r="346" spans="13:13" ht="30" customHeight="1" x14ac:dyDescent="0.4">
      <c r="M346" s="56"/>
    </row>
    <row r="347" spans="13:13" ht="30" customHeight="1" x14ac:dyDescent="0.4">
      <c r="M347" s="56"/>
    </row>
    <row r="348" spans="13:13" ht="30" customHeight="1" x14ac:dyDescent="0.4">
      <c r="M348" s="56"/>
    </row>
    <row r="349" spans="13:13" ht="30" customHeight="1" x14ac:dyDescent="0.4">
      <c r="M349" s="56"/>
    </row>
    <row r="350" spans="13:13" ht="30" customHeight="1" x14ac:dyDescent="0.4">
      <c r="M350" s="56"/>
    </row>
    <row r="351" spans="13:13" ht="30" customHeight="1" x14ac:dyDescent="0.4">
      <c r="M351" s="56"/>
    </row>
    <row r="352" spans="13:13" ht="30" customHeight="1" x14ac:dyDescent="0.4">
      <c r="M352" s="56"/>
    </row>
    <row r="353" spans="13:13" ht="30" customHeight="1" x14ac:dyDescent="0.4">
      <c r="M353" s="56"/>
    </row>
    <row r="354" spans="13:13" ht="30" customHeight="1" x14ac:dyDescent="0.4">
      <c r="M354" s="56"/>
    </row>
    <row r="355" spans="13:13" ht="30" customHeight="1" x14ac:dyDescent="0.4">
      <c r="M355" s="56"/>
    </row>
    <row r="356" spans="13:13" ht="30" customHeight="1" x14ac:dyDescent="0.4">
      <c r="M356" s="56"/>
    </row>
    <row r="357" spans="13:13" ht="30" customHeight="1" x14ac:dyDescent="0.4">
      <c r="M357" s="56"/>
    </row>
    <row r="358" spans="13:13" ht="30" customHeight="1" x14ac:dyDescent="0.4">
      <c r="M358" s="56"/>
    </row>
    <row r="359" spans="13:13" ht="30" customHeight="1" x14ac:dyDescent="0.4">
      <c r="M359" s="56"/>
    </row>
    <row r="360" spans="13:13" ht="30" customHeight="1" x14ac:dyDescent="0.4">
      <c r="M360" s="56"/>
    </row>
    <row r="361" spans="13:13" ht="30" customHeight="1" x14ac:dyDescent="0.4">
      <c r="M361" s="56"/>
    </row>
    <row r="362" spans="13:13" ht="30" customHeight="1" x14ac:dyDescent="0.4">
      <c r="M362" s="56"/>
    </row>
    <row r="363" spans="13:13" ht="30" customHeight="1" x14ac:dyDescent="0.4">
      <c r="M363" s="56"/>
    </row>
    <row r="364" spans="13:13" ht="30" customHeight="1" x14ac:dyDescent="0.4">
      <c r="M364" s="56"/>
    </row>
    <row r="365" spans="13:13" ht="30" customHeight="1" x14ac:dyDescent="0.4">
      <c r="M365" s="56"/>
    </row>
    <row r="366" spans="13:13" ht="30" customHeight="1" x14ac:dyDescent="0.4">
      <c r="M366" s="56"/>
    </row>
    <row r="367" spans="13:13" ht="30" customHeight="1" x14ac:dyDescent="0.4">
      <c r="M367" s="56"/>
    </row>
    <row r="368" spans="13:13" ht="30" customHeight="1" x14ac:dyDescent="0.4">
      <c r="M368" s="56"/>
    </row>
    <row r="369" spans="13:13" ht="30" customHeight="1" x14ac:dyDescent="0.4">
      <c r="M369" s="56"/>
    </row>
    <row r="370" spans="13:13" ht="30" customHeight="1" x14ac:dyDescent="0.4">
      <c r="M370" s="56"/>
    </row>
    <row r="371" spans="13:13" ht="30" customHeight="1" x14ac:dyDescent="0.4">
      <c r="M371" s="56"/>
    </row>
    <row r="372" spans="13:13" ht="30" customHeight="1" x14ac:dyDescent="0.4">
      <c r="M372" s="56"/>
    </row>
    <row r="373" spans="13:13" ht="30" customHeight="1" x14ac:dyDescent="0.4">
      <c r="M373" s="56"/>
    </row>
    <row r="374" spans="13:13" ht="30" customHeight="1" x14ac:dyDescent="0.4">
      <c r="M374" s="56"/>
    </row>
    <row r="375" spans="13:13" ht="30" customHeight="1" x14ac:dyDescent="0.4">
      <c r="M375" s="56"/>
    </row>
    <row r="376" spans="13:13" ht="30" customHeight="1" x14ac:dyDescent="0.4">
      <c r="M376" s="56"/>
    </row>
    <row r="377" spans="13:13" ht="30" customHeight="1" x14ac:dyDescent="0.4">
      <c r="M377" s="56"/>
    </row>
    <row r="378" spans="13:13" ht="30" customHeight="1" x14ac:dyDescent="0.4">
      <c r="M378" s="56"/>
    </row>
    <row r="379" spans="13:13" ht="30" customHeight="1" x14ac:dyDescent="0.4">
      <c r="M379" s="56"/>
    </row>
    <row r="380" spans="13:13" ht="30" customHeight="1" x14ac:dyDescent="0.4">
      <c r="M380" s="56"/>
    </row>
    <row r="381" spans="13:13" ht="30" customHeight="1" x14ac:dyDescent="0.4">
      <c r="M381" s="56"/>
    </row>
    <row r="382" spans="13:13" ht="30" customHeight="1" x14ac:dyDescent="0.4">
      <c r="M382" s="56"/>
    </row>
    <row r="383" spans="13:13" ht="30" customHeight="1" x14ac:dyDescent="0.4">
      <c r="M383" s="56"/>
    </row>
    <row r="384" spans="13:13" ht="30" customHeight="1" x14ac:dyDescent="0.4">
      <c r="M384" s="56"/>
    </row>
    <row r="385" spans="13:13" ht="30" customHeight="1" x14ac:dyDescent="0.4">
      <c r="M385" s="56"/>
    </row>
    <row r="386" spans="13:13" ht="30" customHeight="1" x14ac:dyDescent="0.4">
      <c r="M386" s="56"/>
    </row>
    <row r="387" spans="13:13" ht="30" customHeight="1" x14ac:dyDescent="0.4">
      <c r="M387" s="56"/>
    </row>
    <row r="388" spans="13:13" ht="30" customHeight="1" x14ac:dyDescent="0.4">
      <c r="M388" s="56"/>
    </row>
    <row r="389" spans="13:13" ht="30" customHeight="1" x14ac:dyDescent="0.4">
      <c r="M389" s="56"/>
    </row>
    <row r="390" spans="13:13" ht="30" customHeight="1" x14ac:dyDescent="0.4">
      <c r="M390" s="56"/>
    </row>
    <row r="391" spans="13:13" ht="30" customHeight="1" x14ac:dyDescent="0.4">
      <c r="M391" s="56"/>
    </row>
    <row r="392" spans="13:13" ht="30" customHeight="1" x14ac:dyDescent="0.4">
      <c r="M392" s="56"/>
    </row>
    <row r="393" spans="13:13" ht="30" customHeight="1" x14ac:dyDescent="0.4">
      <c r="M393" s="56"/>
    </row>
    <row r="394" spans="13:13" ht="30" customHeight="1" x14ac:dyDescent="0.4">
      <c r="M394" s="56"/>
    </row>
    <row r="395" spans="13:13" ht="30" customHeight="1" x14ac:dyDescent="0.4">
      <c r="M395" s="56"/>
    </row>
    <row r="396" spans="13:13" ht="30" customHeight="1" x14ac:dyDescent="0.4">
      <c r="M396" s="56"/>
    </row>
    <row r="397" spans="13:13" ht="30" customHeight="1" x14ac:dyDescent="0.4">
      <c r="M397" s="56"/>
    </row>
    <row r="398" spans="13:13" ht="30" customHeight="1" x14ac:dyDescent="0.4">
      <c r="M398" s="56"/>
    </row>
    <row r="399" spans="13:13" ht="30" customHeight="1" x14ac:dyDescent="0.4">
      <c r="M399" s="56"/>
    </row>
    <row r="400" spans="13:13" ht="30" customHeight="1" x14ac:dyDescent="0.4">
      <c r="M400" s="56"/>
    </row>
    <row r="401" spans="13:13" ht="30" customHeight="1" x14ac:dyDescent="0.4">
      <c r="M401" s="56"/>
    </row>
    <row r="402" spans="13:13" ht="30" customHeight="1" x14ac:dyDescent="0.4">
      <c r="M402" s="56"/>
    </row>
    <row r="403" spans="13:13" ht="30" customHeight="1" x14ac:dyDescent="0.4">
      <c r="M403" s="56"/>
    </row>
    <row r="404" spans="13:13" ht="30" customHeight="1" x14ac:dyDescent="0.4">
      <c r="M404" s="56"/>
    </row>
    <row r="405" spans="13:13" ht="30" customHeight="1" x14ac:dyDescent="0.4">
      <c r="M405" s="56"/>
    </row>
    <row r="406" spans="13:13" ht="30" customHeight="1" x14ac:dyDescent="0.4">
      <c r="M406" s="56"/>
    </row>
    <row r="407" spans="13:13" ht="30" customHeight="1" x14ac:dyDescent="0.4">
      <c r="M407" s="56"/>
    </row>
    <row r="408" spans="13:13" ht="30" customHeight="1" x14ac:dyDescent="0.4">
      <c r="M408" s="56"/>
    </row>
    <row r="409" spans="13:13" ht="30" customHeight="1" x14ac:dyDescent="0.4">
      <c r="M409" s="56"/>
    </row>
    <row r="410" spans="13:13" ht="30" customHeight="1" x14ac:dyDescent="0.4">
      <c r="M410" s="56"/>
    </row>
    <row r="411" spans="13:13" ht="30" customHeight="1" x14ac:dyDescent="0.4">
      <c r="M411" s="56"/>
    </row>
    <row r="412" spans="13:13" ht="30" customHeight="1" x14ac:dyDescent="0.4">
      <c r="M412" s="56"/>
    </row>
    <row r="413" spans="13:13" ht="30" customHeight="1" x14ac:dyDescent="0.4">
      <c r="M413" s="56"/>
    </row>
    <row r="414" spans="13:13" ht="30" customHeight="1" x14ac:dyDescent="0.4">
      <c r="M414" s="56"/>
    </row>
    <row r="415" spans="13:13" ht="30" customHeight="1" x14ac:dyDescent="0.4">
      <c r="M415" s="56"/>
    </row>
    <row r="416" spans="13:13" ht="30" customHeight="1" x14ac:dyDescent="0.4">
      <c r="M416" s="56"/>
    </row>
    <row r="417" spans="13:13" ht="30" customHeight="1" x14ac:dyDescent="0.4">
      <c r="M417" s="56"/>
    </row>
    <row r="418" spans="13:13" ht="30" customHeight="1" x14ac:dyDescent="0.4">
      <c r="M418" s="56"/>
    </row>
    <row r="419" spans="13:13" ht="30" customHeight="1" x14ac:dyDescent="0.4">
      <c r="M419" s="56"/>
    </row>
    <row r="420" spans="13:13" ht="30" customHeight="1" x14ac:dyDescent="0.4">
      <c r="M420" s="56"/>
    </row>
    <row r="421" spans="13:13" ht="30" customHeight="1" x14ac:dyDescent="0.4">
      <c r="M421" s="56"/>
    </row>
    <row r="422" spans="13:13" ht="30" customHeight="1" x14ac:dyDescent="0.4">
      <c r="M422" s="56"/>
    </row>
    <row r="423" spans="13:13" ht="30" customHeight="1" x14ac:dyDescent="0.4">
      <c r="M423" s="56"/>
    </row>
    <row r="424" spans="13:13" ht="30" customHeight="1" x14ac:dyDescent="0.4">
      <c r="M424" s="56"/>
    </row>
    <row r="425" spans="13:13" ht="30" customHeight="1" x14ac:dyDescent="0.4">
      <c r="M425" s="56"/>
    </row>
    <row r="426" spans="13:13" ht="30" customHeight="1" x14ac:dyDescent="0.4">
      <c r="M426" s="56"/>
    </row>
    <row r="427" spans="13:13" ht="30" customHeight="1" x14ac:dyDescent="0.4">
      <c r="M427" s="56"/>
    </row>
    <row r="428" spans="13:13" ht="30" customHeight="1" x14ac:dyDescent="0.4">
      <c r="M428" s="56"/>
    </row>
    <row r="429" spans="13:13" ht="30" customHeight="1" x14ac:dyDescent="0.4">
      <c r="M429" s="56"/>
    </row>
    <row r="430" spans="13:13" ht="30" customHeight="1" x14ac:dyDescent="0.4">
      <c r="M430" s="56"/>
    </row>
    <row r="431" spans="13:13" ht="30" customHeight="1" x14ac:dyDescent="0.4">
      <c r="M431" s="56"/>
    </row>
    <row r="432" spans="13:13" ht="30" customHeight="1" x14ac:dyDescent="0.4">
      <c r="M432" s="56"/>
    </row>
    <row r="433" spans="13:13" ht="30" customHeight="1" x14ac:dyDescent="0.4">
      <c r="M433" s="56"/>
    </row>
    <row r="434" spans="13:13" ht="30" customHeight="1" x14ac:dyDescent="0.4">
      <c r="M434" s="56"/>
    </row>
    <row r="435" spans="13:13" ht="30" customHeight="1" x14ac:dyDescent="0.4">
      <c r="M435" s="56"/>
    </row>
    <row r="436" spans="13:13" ht="30" customHeight="1" x14ac:dyDescent="0.4">
      <c r="M436" s="56"/>
    </row>
    <row r="437" spans="13:13" ht="30" customHeight="1" x14ac:dyDescent="0.4">
      <c r="M437" s="56"/>
    </row>
    <row r="438" spans="13:13" ht="30" customHeight="1" x14ac:dyDescent="0.4">
      <c r="M438" s="56"/>
    </row>
    <row r="439" spans="13:13" ht="30" customHeight="1" x14ac:dyDescent="0.4">
      <c r="M439" s="56"/>
    </row>
    <row r="440" spans="13:13" ht="30" customHeight="1" x14ac:dyDescent="0.4">
      <c r="M440" s="56"/>
    </row>
    <row r="441" spans="13:13" ht="30" customHeight="1" x14ac:dyDescent="0.4">
      <c r="M441" s="56"/>
    </row>
    <row r="442" spans="13:13" ht="30" customHeight="1" x14ac:dyDescent="0.4">
      <c r="M442" s="56"/>
    </row>
    <row r="443" spans="13:13" ht="30" customHeight="1" x14ac:dyDescent="0.4">
      <c r="M443" s="56"/>
    </row>
    <row r="444" spans="13:13" ht="30" customHeight="1" x14ac:dyDescent="0.4">
      <c r="M444" s="56"/>
    </row>
    <row r="445" spans="13:13" ht="30" customHeight="1" x14ac:dyDescent="0.4">
      <c r="M445" s="56"/>
    </row>
    <row r="446" spans="13:13" ht="30" customHeight="1" x14ac:dyDescent="0.4">
      <c r="M446" s="56"/>
    </row>
    <row r="447" spans="13:13" ht="30" customHeight="1" x14ac:dyDescent="0.4">
      <c r="M447" s="56"/>
    </row>
    <row r="448" spans="13:13" ht="30" customHeight="1" x14ac:dyDescent="0.4">
      <c r="M448" s="56"/>
    </row>
    <row r="449" spans="13:13" ht="30" customHeight="1" x14ac:dyDescent="0.4">
      <c r="M449" s="56"/>
    </row>
    <row r="450" spans="13:13" ht="30" customHeight="1" x14ac:dyDescent="0.4">
      <c r="M450" s="56"/>
    </row>
    <row r="451" spans="13:13" ht="30" customHeight="1" x14ac:dyDescent="0.4">
      <c r="M451" s="56"/>
    </row>
    <row r="452" spans="13:13" ht="30" customHeight="1" x14ac:dyDescent="0.4">
      <c r="M452" s="56"/>
    </row>
    <row r="453" spans="13:13" ht="30" customHeight="1" x14ac:dyDescent="0.4">
      <c r="M453" s="56"/>
    </row>
    <row r="454" spans="13:13" ht="30" customHeight="1" x14ac:dyDescent="0.4">
      <c r="M454" s="56"/>
    </row>
    <row r="455" spans="13:13" ht="30" customHeight="1" x14ac:dyDescent="0.4">
      <c r="M455" s="56"/>
    </row>
    <row r="456" spans="13:13" ht="30" customHeight="1" x14ac:dyDescent="0.4">
      <c r="M456" s="56"/>
    </row>
    <row r="457" spans="13:13" ht="30" customHeight="1" x14ac:dyDescent="0.4">
      <c r="M457" s="56"/>
    </row>
    <row r="458" spans="13:13" ht="30" customHeight="1" x14ac:dyDescent="0.4">
      <c r="M458" s="56"/>
    </row>
    <row r="459" spans="13:13" ht="30" customHeight="1" x14ac:dyDescent="0.4">
      <c r="M459" s="56"/>
    </row>
    <row r="460" spans="13:13" ht="30" customHeight="1" x14ac:dyDescent="0.4">
      <c r="M460" s="56"/>
    </row>
    <row r="461" spans="13:13" ht="30" customHeight="1" x14ac:dyDescent="0.4">
      <c r="M461" s="56"/>
    </row>
    <row r="462" spans="13:13" ht="30" customHeight="1" x14ac:dyDescent="0.4">
      <c r="M462" s="56"/>
    </row>
    <row r="463" spans="13:13" ht="30" customHeight="1" x14ac:dyDescent="0.4">
      <c r="M463" s="56"/>
    </row>
    <row r="464" spans="13:13" ht="30" customHeight="1" x14ac:dyDescent="0.4">
      <c r="M464" s="56"/>
    </row>
    <row r="465" spans="13:13" ht="30" customHeight="1" x14ac:dyDescent="0.4">
      <c r="M465" s="56"/>
    </row>
    <row r="466" spans="13:13" ht="30" customHeight="1" x14ac:dyDescent="0.4">
      <c r="M466" s="56"/>
    </row>
    <row r="467" spans="13:13" ht="30" customHeight="1" x14ac:dyDescent="0.4">
      <c r="M467" s="56"/>
    </row>
    <row r="468" spans="13:13" ht="30" customHeight="1" x14ac:dyDescent="0.4">
      <c r="M468" s="56"/>
    </row>
    <row r="469" spans="13:13" ht="30" customHeight="1" x14ac:dyDescent="0.4">
      <c r="M469" s="56"/>
    </row>
    <row r="470" spans="13:13" ht="30" customHeight="1" x14ac:dyDescent="0.4">
      <c r="M470" s="56"/>
    </row>
    <row r="471" spans="13:13" ht="30" customHeight="1" x14ac:dyDescent="0.4">
      <c r="M471" s="56"/>
    </row>
    <row r="472" spans="13:13" ht="30" customHeight="1" x14ac:dyDescent="0.4">
      <c r="M472" s="56"/>
    </row>
    <row r="473" spans="13:13" ht="30" customHeight="1" x14ac:dyDescent="0.4">
      <c r="M473" s="56"/>
    </row>
    <row r="474" spans="13:13" ht="30" customHeight="1" x14ac:dyDescent="0.4">
      <c r="M474" s="56"/>
    </row>
    <row r="475" spans="13:13" ht="30" customHeight="1" x14ac:dyDescent="0.4">
      <c r="M475" s="56"/>
    </row>
    <row r="476" spans="13:13" ht="30" customHeight="1" x14ac:dyDescent="0.4">
      <c r="M476" s="56"/>
    </row>
    <row r="477" spans="13:13" ht="30" customHeight="1" x14ac:dyDescent="0.4">
      <c r="M477" s="56"/>
    </row>
    <row r="478" spans="13:13" ht="30" customHeight="1" x14ac:dyDescent="0.4">
      <c r="M478" s="56"/>
    </row>
    <row r="479" spans="13:13" ht="30" customHeight="1" x14ac:dyDescent="0.4">
      <c r="M479" s="56"/>
    </row>
    <row r="480" spans="13:13" ht="30" customHeight="1" x14ac:dyDescent="0.4">
      <c r="M480" s="56"/>
    </row>
    <row r="481" spans="13:13" ht="30" customHeight="1" x14ac:dyDescent="0.4">
      <c r="M481" s="56"/>
    </row>
    <row r="482" spans="13:13" ht="30" customHeight="1" x14ac:dyDescent="0.4">
      <c r="M482" s="56"/>
    </row>
    <row r="483" spans="13:13" ht="30" customHeight="1" x14ac:dyDescent="0.4">
      <c r="M483" s="56"/>
    </row>
    <row r="484" spans="13:13" ht="30" customHeight="1" x14ac:dyDescent="0.4">
      <c r="M484" s="56"/>
    </row>
    <row r="485" spans="13:13" ht="30" customHeight="1" x14ac:dyDescent="0.4">
      <c r="M485" s="56"/>
    </row>
    <row r="486" spans="13:13" ht="30" customHeight="1" x14ac:dyDescent="0.4">
      <c r="M486" s="56"/>
    </row>
    <row r="487" spans="13:13" ht="30" customHeight="1" x14ac:dyDescent="0.4">
      <c r="M487" s="56"/>
    </row>
    <row r="488" spans="13:13" ht="30" customHeight="1" x14ac:dyDescent="0.4">
      <c r="M488" s="56"/>
    </row>
    <row r="489" spans="13:13" ht="30" customHeight="1" x14ac:dyDescent="0.4">
      <c r="M489" s="56"/>
    </row>
    <row r="490" spans="13:13" ht="30" customHeight="1" x14ac:dyDescent="0.4">
      <c r="M490" s="56"/>
    </row>
    <row r="491" spans="13:13" ht="30" customHeight="1" x14ac:dyDescent="0.4">
      <c r="M491" s="56"/>
    </row>
    <row r="492" spans="13:13" ht="30" customHeight="1" x14ac:dyDescent="0.4">
      <c r="M492" s="56"/>
    </row>
    <row r="493" spans="13:13" ht="30" customHeight="1" x14ac:dyDescent="0.4">
      <c r="M493" s="56"/>
    </row>
    <row r="494" spans="13:13" ht="30" customHeight="1" x14ac:dyDescent="0.4">
      <c r="M494" s="56"/>
    </row>
    <row r="495" spans="13:13" ht="30" customHeight="1" x14ac:dyDescent="0.4">
      <c r="M495" s="56"/>
    </row>
    <row r="496" spans="13:13" ht="30" customHeight="1" x14ac:dyDescent="0.4">
      <c r="M496" s="56"/>
    </row>
    <row r="497" spans="13:13" ht="30" customHeight="1" x14ac:dyDescent="0.4">
      <c r="M497" s="56"/>
    </row>
    <row r="498" spans="13:13" ht="30" customHeight="1" x14ac:dyDescent="0.4">
      <c r="M498" s="56"/>
    </row>
    <row r="499" spans="13:13" ht="30" customHeight="1" x14ac:dyDescent="0.4">
      <c r="M499" s="56"/>
    </row>
    <row r="500" spans="13:13" ht="30" customHeight="1" x14ac:dyDescent="0.4">
      <c r="M500" s="56"/>
    </row>
    <row r="501" spans="13:13" ht="30" customHeight="1" x14ac:dyDescent="0.4">
      <c r="M501" s="56"/>
    </row>
    <row r="502" spans="13:13" ht="30" customHeight="1" x14ac:dyDescent="0.4">
      <c r="M502" s="56"/>
    </row>
    <row r="503" spans="13:13" ht="30" customHeight="1" x14ac:dyDescent="0.4">
      <c r="M503" s="56"/>
    </row>
    <row r="504" spans="13:13" ht="30" customHeight="1" x14ac:dyDescent="0.4">
      <c r="M504" s="56"/>
    </row>
    <row r="505" spans="13:13" ht="30" customHeight="1" x14ac:dyDescent="0.4">
      <c r="M505" s="56"/>
    </row>
    <row r="506" spans="13:13" ht="30" customHeight="1" x14ac:dyDescent="0.4">
      <c r="M506" s="56"/>
    </row>
    <row r="507" spans="13:13" ht="30" customHeight="1" x14ac:dyDescent="0.4">
      <c r="M507" s="56"/>
    </row>
    <row r="508" spans="13:13" ht="30" customHeight="1" x14ac:dyDescent="0.4">
      <c r="M508" s="56"/>
    </row>
    <row r="509" spans="13:13" ht="30" customHeight="1" x14ac:dyDescent="0.4">
      <c r="M509" s="56"/>
    </row>
    <row r="510" spans="13:13" ht="30" customHeight="1" x14ac:dyDescent="0.4">
      <c r="M510" s="56"/>
    </row>
    <row r="511" spans="13:13" ht="30" customHeight="1" x14ac:dyDescent="0.4">
      <c r="M511" s="56"/>
    </row>
    <row r="512" spans="13:13" ht="30" customHeight="1" x14ac:dyDescent="0.4">
      <c r="M512" s="56"/>
    </row>
    <row r="513" spans="13:13" ht="30" customHeight="1" x14ac:dyDescent="0.4">
      <c r="M513" s="56"/>
    </row>
    <row r="514" spans="13:13" ht="30" customHeight="1" x14ac:dyDescent="0.4">
      <c r="M514" s="56"/>
    </row>
    <row r="515" spans="13:13" ht="30" customHeight="1" x14ac:dyDescent="0.4">
      <c r="M515" s="56"/>
    </row>
    <row r="516" spans="13:13" ht="30" customHeight="1" x14ac:dyDescent="0.4">
      <c r="M516" s="56"/>
    </row>
    <row r="517" spans="13:13" ht="30" customHeight="1" x14ac:dyDescent="0.4">
      <c r="M517" s="56"/>
    </row>
    <row r="518" spans="13:13" ht="30" customHeight="1" x14ac:dyDescent="0.4">
      <c r="M518" s="56"/>
    </row>
    <row r="519" spans="13:13" ht="30" customHeight="1" x14ac:dyDescent="0.4">
      <c r="M519" s="56"/>
    </row>
    <row r="520" spans="13:13" ht="30" customHeight="1" x14ac:dyDescent="0.4">
      <c r="M520" s="56"/>
    </row>
    <row r="521" spans="13:13" ht="30" customHeight="1" x14ac:dyDescent="0.4">
      <c r="M521" s="56"/>
    </row>
    <row r="522" spans="13:13" ht="30" customHeight="1" x14ac:dyDescent="0.4">
      <c r="M522" s="56"/>
    </row>
    <row r="523" spans="13:13" ht="30" customHeight="1" x14ac:dyDescent="0.4">
      <c r="M523" s="56"/>
    </row>
    <row r="524" spans="13:13" ht="30" customHeight="1" x14ac:dyDescent="0.4">
      <c r="M524" s="56"/>
    </row>
    <row r="525" spans="13:13" ht="30" customHeight="1" x14ac:dyDescent="0.4">
      <c r="M525" s="56"/>
    </row>
    <row r="526" spans="13:13" ht="30" customHeight="1" x14ac:dyDescent="0.4">
      <c r="M526" s="56"/>
    </row>
    <row r="527" spans="13:13" ht="30" customHeight="1" x14ac:dyDescent="0.4">
      <c r="M527" s="56"/>
    </row>
    <row r="528" spans="13:13" ht="30" customHeight="1" x14ac:dyDescent="0.4">
      <c r="M528" s="56"/>
    </row>
    <row r="529" spans="13:13" ht="30" customHeight="1" x14ac:dyDescent="0.4">
      <c r="M529" s="56"/>
    </row>
    <row r="530" spans="13:13" ht="30" customHeight="1" x14ac:dyDescent="0.4">
      <c r="M530" s="56"/>
    </row>
    <row r="531" spans="13:13" ht="30" customHeight="1" x14ac:dyDescent="0.4">
      <c r="M531" s="56"/>
    </row>
    <row r="532" spans="13:13" ht="30" customHeight="1" x14ac:dyDescent="0.4">
      <c r="M532" s="56"/>
    </row>
    <row r="533" spans="13:13" ht="30" customHeight="1" x14ac:dyDescent="0.4">
      <c r="M533" s="56"/>
    </row>
    <row r="534" spans="13:13" ht="30" customHeight="1" x14ac:dyDescent="0.4">
      <c r="M534" s="56"/>
    </row>
    <row r="535" spans="13:13" ht="30" customHeight="1" x14ac:dyDescent="0.4">
      <c r="M535" s="56"/>
    </row>
    <row r="536" spans="13:13" ht="30" customHeight="1" x14ac:dyDescent="0.4">
      <c r="M536" s="56"/>
    </row>
    <row r="537" spans="13:13" ht="30" customHeight="1" x14ac:dyDescent="0.4">
      <c r="M537" s="56"/>
    </row>
    <row r="538" spans="13:13" ht="30" customHeight="1" x14ac:dyDescent="0.4">
      <c r="M538" s="56"/>
    </row>
    <row r="539" spans="13:13" ht="30" customHeight="1" x14ac:dyDescent="0.4">
      <c r="M539" s="56"/>
    </row>
    <row r="540" spans="13:13" ht="30" customHeight="1" x14ac:dyDescent="0.4">
      <c r="M540" s="56"/>
    </row>
    <row r="541" spans="13:13" ht="30" customHeight="1" x14ac:dyDescent="0.4">
      <c r="M541" s="56"/>
    </row>
    <row r="542" spans="13:13" ht="30" customHeight="1" x14ac:dyDescent="0.4">
      <c r="M542" s="56"/>
    </row>
    <row r="543" spans="13:13" ht="30" customHeight="1" x14ac:dyDescent="0.4">
      <c r="M543" s="56"/>
    </row>
    <row r="544" spans="13:13" ht="30" customHeight="1" x14ac:dyDescent="0.4">
      <c r="M544" s="56"/>
    </row>
    <row r="545" spans="13:13" ht="30" customHeight="1" x14ac:dyDescent="0.4">
      <c r="M545" s="56"/>
    </row>
    <row r="546" spans="13:13" ht="30" customHeight="1" x14ac:dyDescent="0.4">
      <c r="M546" s="56"/>
    </row>
    <row r="547" spans="13:13" ht="30" customHeight="1" x14ac:dyDescent="0.4">
      <c r="M547" s="56"/>
    </row>
    <row r="548" spans="13:13" ht="30" customHeight="1" x14ac:dyDescent="0.4">
      <c r="M548" s="56"/>
    </row>
    <row r="549" spans="13:13" ht="30" customHeight="1" x14ac:dyDescent="0.4">
      <c r="M549" s="56"/>
    </row>
    <row r="550" spans="13:13" ht="30" customHeight="1" x14ac:dyDescent="0.4">
      <c r="M550" s="56"/>
    </row>
    <row r="551" spans="13:13" ht="30" customHeight="1" x14ac:dyDescent="0.4">
      <c r="M551" s="56"/>
    </row>
    <row r="552" spans="13:13" ht="30" customHeight="1" x14ac:dyDescent="0.4">
      <c r="M552" s="56"/>
    </row>
    <row r="553" spans="13:13" ht="30" customHeight="1" x14ac:dyDescent="0.4">
      <c r="M553" s="56"/>
    </row>
    <row r="554" spans="13:13" ht="30" customHeight="1" x14ac:dyDescent="0.4">
      <c r="M554" s="56"/>
    </row>
    <row r="555" spans="13:13" ht="30" customHeight="1" x14ac:dyDescent="0.4">
      <c r="M555" s="56"/>
    </row>
    <row r="556" spans="13:13" ht="30" customHeight="1" x14ac:dyDescent="0.4">
      <c r="M556" s="56"/>
    </row>
    <row r="557" spans="13:13" ht="30" customHeight="1" x14ac:dyDescent="0.4">
      <c r="M557" s="56"/>
    </row>
    <row r="558" spans="13:13" ht="30" customHeight="1" x14ac:dyDescent="0.4">
      <c r="M558" s="56"/>
    </row>
    <row r="559" spans="13:13" ht="30" customHeight="1" x14ac:dyDescent="0.4">
      <c r="M559" s="56"/>
    </row>
    <row r="560" spans="13:13" ht="30" customHeight="1" x14ac:dyDescent="0.4">
      <c r="M560" s="56"/>
    </row>
    <row r="561" spans="13:13" ht="30" customHeight="1" x14ac:dyDescent="0.4">
      <c r="M561" s="56"/>
    </row>
    <row r="562" spans="13:13" ht="30" customHeight="1" x14ac:dyDescent="0.4">
      <c r="M562" s="56"/>
    </row>
    <row r="563" spans="13:13" ht="30" customHeight="1" x14ac:dyDescent="0.4">
      <c r="M563" s="56"/>
    </row>
    <row r="564" spans="13:13" ht="30" customHeight="1" x14ac:dyDescent="0.4">
      <c r="M564" s="56"/>
    </row>
    <row r="565" spans="13:13" ht="30" customHeight="1" x14ac:dyDescent="0.4">
      <c r="M565" s="56"/>
    </row>
    <row r="566" spans="13:13" ht="30" customHeight="1" x14ac:dyDescent="0.4">
      <c r="M566" s="56"/>
    </row>
    <row r="567" spans="13:13" ht="30" customHeight="1" x14ac:dyDescent="0.4">
      <c r="M567" s="56"/>
    </row>
    <row r="568" spans="13:13" ht="30" customHeight="1" x14ac:dyDescent="0.4">
      <c r="M568" s="56"/>
    </row>
    <row r="569" spans="13:13" ht="30" customHeight="1" x14ac:dyDescent="0.4">
      <c r="M569" s="56"/>
    </row>
    <row r="570" spans="13:13" ht="30" customHeight="1" x14ac:dyDescent="0.4">
      <c r="M570" s="56"/>
    </row>
    <row r="571" spans="13:13" ht="30" customHeight="1" x14ac:dyDescent="0.4">
      <c r="M571" s="56"/>
    </row>
    <row r="572" spans="13:13" ht="30" customHeight="1" x14ac:dyDescent="0.4">
      <c r="M572" s="56"/>
    </row>
    <row r="573" spans="13:13" ht="30" customHeight="1" x14ac:dyDescent="0.4">
      <c r="M573" s="56"/>
    </row>
    <row r="574" spans="13:13" ht="30" customHeight="1" x14ac:dyDescent="0.4">
      <c r="M574" s="56"/>
    </row>
    <row r="575" spans="13:13" ht="30" customHeight="1" x14ac:dyDescent="0.4">
      <c r="M575" s="56"/>
    </row>
    <row r="576" spans="13:13" ht="30" customHeight="1" x14ac:dyDescent="0.4">
      <c r="M576" s="56"/>
    </row>
    <row r="577" spans="13:13" ht="30" customHeight="1" x14ac:dyDescent="0.4">
      <c r="M577" s="56"/>
    </row>
    <row r="578" spans="13:13" ht="30" customHeight="1" x14ac:dyDescent="0.4">
      <c r="M578" s="56"/>
    </row>
    <row r="579" spans="13:13" ht="30" customHeight="1" x14ac:dyDescent="0.4">
      <c r="M579" s="56"/>
    </row>
    <row r="580" spans="13:13" ht="30" customHeight="1" x14ac:dyDescent="0.4">
      <c r="M580" s="56"/>
    </row>
    <row r="581" spans="13:13" ht="30" customHeight="1" x14ac:dyDescent="0.4">
      <c r="M581" s="56"/>
    </row>
    <row r="582" spans="13:13" ht="30" customHeight="1" x14ac:dyDescent="0.4">
      <c r="M582" s="56"/>
    </row>
    <row r="583" spans="13:13" ht="30" customHeight="1" x14ac:dyDescent="0.4">
      <c r="M583" s="56"/>
    </row>
    <row r="584" spans="13:13" ht="30" customHeight="1" x14ac:dyDescent="0.4">
      <c r="M584" s="56"/>
    </row>
    <row r="585" spans="13:13" ht="30" customHeight="1" x14ac:dyDescent="0.4">
      <c r="M585" s="56"/>
    </row>
    <row r="586" spans="13:13" ht="30" customHeight="1" x14ac:dyDescent="0.4">
      <c r="M586" s="56"/>
    </row>
    <row r="587" spans="13:13" ht="30" customHeight="1" x14ac:dyDescent="0.4">
      <c r="M587" s="56"/>
    </row>
    <row r="588" spans="13:13" ht="30" customHeight="1" x14ac:dyDescent="0.4">
      <c r="M588" s="56"/>
    </row>
    <row r="589" spans="13:13" ht="30" customHeight="1" x14ac:dyDescent="0.4">
      <c r="M589" s="56"/>
    </row>
    <row r="590" spans="13:13" ht="30" customHeight="1" x14ac:dyDescent="0.4">
      <c r="M590" s="56"/>
    </row>
    <row r="591" spans="13:13" ht="30" customHeight="1" x14ac:dyDescent="0.4">
      <c r="M591" s="56"/>
    </row>
    <row r="592" spans="13:13" ht="30" customHeight="1" x14ac:dyDescent="0.4">
      <c r="M592" s="56"/>
    </row>
    <row r="593" spans="13:13" ht="30" customHeight="1" x14ac:dyDescent="0.4">
      <c r="M593" s="56"/>
    </row>
    <row r="594" spans="13:13" ht="30" customHeight="1" x14ac:dyDescent="0.4">
      <c r="M594" s="56"/>
    </row>
    <row r="595" spans="13:13" ht="30" customHeight="1" x14ac:dyDescent="0.4">
      <c r="M595" s="56"/>
    </row>
    <row r="596" spans="13:13" ht="30" customHeight="1" x14ac:dyDescent="0.4">
      <c r="M596" s="56"/>
    </row>
    <row r="597" spans="13:13" ht="30" customHeight="1" x14ac:dyDescent="0.4">
      <c r="M597" s="56"/>
    </row>
    <row r="598" spans="13:13" ht="30" customHeight="1" x14ac:dyDescent="0.4">
      <c r="M598" s="56"/>
    </row>
    <row r="599" spans="13:13" ht="30" customHeight="1" x14ac:dyDescent="0.4">
      <c r="M599" s="56"/>
    </row>
    <row r="600" spans="13:13" ht="30" customHeight="1" x14ac:dyDescent="0.4">
      <c r="M600" s="56"/>
    </row>
    <row r="601" spans="13:13" ht="30" customHeight="1" x14ac:dyDescent="0.4">
      <c r="M601" s="56"/>
    </row>
    <row r="602" spans="13:13" ht="30" customHeight="1" x14ac:dyDescent="0.4">
      <c r="M602" s="56"/>
    </row>
    <row r="603" spans="13:13" ht="30" customHeight="1" x14ac:dyDescent="0.4">
      <c r="M603" s="56"/>
    </row>
    <row r="604" spans="13:13" ht="30" customHeight="1" x14ac:dyDescent="0.4">
      <c r="M604" s="56"/>
    </row>
    <row r="605" spans="13:13" ht="30" customHeight="1" x14ac:dyDescent="0.4">
      <c r="M605" s="56"/>
    </row>
    <row r="606" spans="13:13" ht="30" customHeight="1" x14ac:dyDescent="0.4">
      <c r="M606" s="56"/>
    </row>
    <row r="607" spans="13:13" ht="30" customHeight="1" x14ac:dyDescent="0.4">
      <c r="M607" s="56"/>
    </row>
    <row r="608" spans="13:13" ht="30" customHeight="1" x14ac:dyDescent="0.4">
      <c r="M608" s="56"/>
    </row>
    <row r="609" spans="13:13" ht="30" customHeight="1" x14ac:dyDescent="0.4">
      <c r="M609" s="56"/>
    </row>
    <row r="610" spans="13:13" ht="30" customHeight="1" x14ac:dyDescent="0.4">
      <c r="M610" s="56"/>
    </row>
    <row r="611" spans="13:13" ht="30" customHeight="1" x14ac:dyDescent="0.4">
      <c r="M611" s="56"/>
    </row>
    <row r="612" spans="13:13" ht="30" customHeight="1" x14ac:dyDescent="0.4">
      <c r="M612" s="56"/>
    </row>
    <row r="613" spans="13:13" ht="30" customHeight="1" x14ac:dyDescent="0.4">
      <c r="M613" s="56"/>
    </row>
    <row r="614" spans="13:13" ht="30" customHeight="1" x14ac:dyDescent="0.4">
      <c r="M614" s="56"/>
    </row>
    <row r="615" spans="13:13" ht="30" customHeight="1" x14ac:dyDescent="0.4">
      <c r="M615" s="56"/>
    </row>
    <row r="616" spans="13:13" ht="30" customHeight="1" x14ac:dyDescent="0.4">
      <c r="M616" s="56"/>
    </row>
    <row r="617" spans="13:13" ht="30" customHeight="1" x14ac:dyDescent="0.4">
      <c r="M617" s="56"/>
    </row>
    <row r="618" spans="13:13" ht="30" customHeight="1" x14ac:dyDescent="0.4">
      <c r="M618" s="56"/>
    </row>
    <row r="619" spans="13:13" ht="30" customHeight="1" x14ac:dyDescent="0.4">
      <c r="M619" s="56"/>
    </row>
    <row r="620" spans="13:13" ht="30" customHeight="1" x14ac:dyDescent="0.4">
      <c r="M620" s="56"/>
    </row>
    <row r="621" spans="13:13" ht="30" customHeight="1" x14ac:dyDescent="0.4">
      <c r="M621" s="56"/>
    </row>
    <row r="622" spans="13:13" ht="30" customHeight="1" x14ac:dyDescent="0.4">
      <c r="M622" s="56"/>
    </row>
    <row r="623" spans="13:13" ht="30" customHeight="1" x14ac:dyDescent="0.4">
      <c r="M623" s="56"/>
    </row>
    <row r="624" spans="13:13" ht="30" customHeight="1" x14ac:dyDescent="0.4">
      <c r="M624" s="56"/>
    </row>
    <row r="625" spans="13:13" ht="30" customHeight="1" x14ac:dyDescent="0.4">
      <c r="M625" s="56"/>
    </row>
    <row r="626" spans="13:13" ht="30" customHeight="1" x14ac:dyDescent="0.4">
      <c r="M626" s="56"/>
    </row>
    <row r="627" spans="13:13" ht="30" customHeight="1" x14ac:dyDescent="0.4">
      <c r="M627" s="56"/>
    </row>
    <row r="628" spans="13:13" ht="30" customHeight="1" x14ac:dyDescent="0.4">
      <c r="M628" s="56"/>
    </row>
    <row r="629" spans="13:13" ht="30" customHeight="1" x14ac:dyDescent="0.4">
      <c r="M629" s="56"/>
    </row>
    <row r="630" spans="13:13" ht="30" customHeight="1" x14ac:dyDescent="0.4">
      <c r="M630" s="56"/>
    </row>
    <row r="631" spans="13:13" ht="30" customHeight="1" x14ac:dyDescent="0.4">
      <c r="M631" s="56"/>
    </row>
    <row r="632" spans="13:13" ht="30" customHeight="1" x14ac:dyDescent="0.4">
      <c r="M632" s="56"/>
    </row>
    <row r="633" spans="13:13" ht="30" customHeight="1" x14ac:dyDescent="0.4">
      <c r="M633" s="56"/>
    </row>
    <row r="634" spans="13:13" ht="30" customHeight="1" x14ac:dyDescent="0.4">
      <c r="M634" s="56"/>
    </row>
    <row r="635" spans="13:13" ht="30" customHeight="1" x14ac:dyDescent="0.4">
      <c r="M635" s="56"/>
    </row>
    <row r="636" spans="13:13" ht="30" customHeight="1" x14ac:dyDescent="0.4">
      <c r="M636" s="56"/>
    </row>
    <row r="637" spans="13:13" ht="30" customHeight="1" x14ac:dyDescent="0.4">
      <c r="M637" s="56"/>
    </row>
    <row r="638" spans="13:13" ht="30" customHeight="1" x14ac:dyDescent="0.4">
      <c r="M638" s="56"/>
    </row>
    <row r="639" spans="13:13" ht="30" customHeight="1" x14ac:dyDescent="0.4">
      <c r="M639" s="56"/>
    </row>
    <row r="640" spans="13:13" ht="30" customHeight="1" x14ac:dyDescent="0.4">
      <c r="M640" s="56"/>
    </row>
    <row r="641" spans="13:13" ht="30" customHeight="1" x14ac:dyDescent="0.4">
      <c r="M641" s="56"/>
    </row>
    <row r="642" spans="13:13" ht="30" customHeight="1" x14ac:dyDescent="0.4">
      <c r="M642" s="56"/>
    </row>
    <row r="643" spans="13:13" ht="30" customHeight="1" x14ac:dyDescent="0.4">
      <c r="M643" s="56"/>
    </row>
    <row r="644" spans="13:13" ht="30" customHeight="1" x14ac:dyDescent="0.4">
      <c r="M644" s="56"/>
    </row>
    <row r="645" spans="13:13" ht="30" customHeight="1" x14ac:dyDescent="0.4">
      <c r="M645" s="56"/>
    </row>
    <row r="646" spans="13:13" ht="30" customHeight="1" x14ac:dyDescent="0.4">
      <c r="M646" s="56"/>
    </row>
    <row r="647" spans="13:13" ht="30" customHeight="1" x14ac:dyDescent="0.4">
      <c r="M647" s="56"/>
    </row>
    <row r="648" spans="13:13" ht="30" customHeight="1" x14ac:dyDescent="0.4">
      <c r="M648" s="56"/>
    </row>
    <row r="649" spans="13:13" ht="30" customHeight="1" x14ac:dyDescent="0.4">
      <c r="M649" s="56"/>
    </row>
    <row r="650" spans="13:13" ht="30" customHeight="1" x14ac:dyDescent="0.4">
      <c r="M650" s="56"/>
    </row>
    <row r="651" spans="13:13" ht="30" customHeight="1" x14ac:dyDescent="0.4">
      <c r="M651" s="56"/>
    </row>
    <row r="652" spans="13:13" ht="30" customHeight="1" x14ac:dyDescent="0.4">
      <c r="M652" s="56"/>
    </row>
    <row r="653" spans="13:13" ht="30" customHeight="1" x14ac:dyDescent="0.4">
      <c r="M653" s="56"/>
    </row>
    <row r="654" spans="13:13" ht="30" customHeight="1" x14ac:dyDescent="0.4">
      <c r="M654" s="56"/>
    </row>
    <row r="655" spans="13:13" ht="30" customHeight="1" x14ac:dyDescent="0.4">
      <c r="M655" s="56"/>
    </row>
    <row r="656" spans="13:13" ht="30" customHeight="1" x14ac:dyDescent="0.4">
      <c r="M656" s="56"/>
    </row>
    <row r="657" spans="13:13" ht="30" customHeight="1" x14ac:dyDescent="0.4">
      <c r="M657" s="56"/>
    </row>
    <row r="658" spans="13:13" ht="30" customHeight="1" x14ac:dyDescent="0.4">
      <c r="M658" s="56"/>
    </row>
    <row r="659" spans="13:13" ht="30" customHeight="1" x14ac:dyDescent="0.4">
      <c r="M659" s="56"/>
    </row>
    <row r="660" spans="13:13" ht="30" customHeight="1" x14ac:dyDescent="0.4">
      <c r="M660" s="56"/>
    </row>
    <row r="661" spans="13:13" ht="30" customHeight="1" x14ac:dyDescent="0.4">
      <c r="M661" s="56"/>
    </row>
    <row r="662" spans="13:13" ht="30" customHeight="1" x14ac:dyDescent="0.4">
      <c r="M662" s="56"/>
    </row>
    <row r="663" spans="13:13" ht="30" customHeight="1" x14ac:dyDescent="0.4">
      <c r="M663" s="56"/>
    </row>
    <row r="664" spans="13:13" ht="30" customHeight="1" x14ac:dyDescent="0.4">
      <c r="M664" s="56"/>
    </row>
    <row r="665" spans="13:13" ht="30" customHeight="1" x14ac:dyDescent="0.4">
      <c r="M665" s="56"/>
    </row>
    <row r="666" spans="13:13" ht="30" customHeight="1" x14ac:dyDescent="0.4">
      <c r="M666" s="56"/>
    </row>
    <row r="667" spans="13:13" ht="30" customHeight="1" x14ac:dyDescent="0.4">
      <c r="M667" s="56"/>
    </row>
    <row r="668" spans="13:13" ht="30" customHeight="1" x14ac:dyDescent="0.4">
      <c r="M668" s="56"/>
    </row>
    <row r="669" spans="13:13" ht="30" customHeight="1" x14ac:dyDescent="0.4">
      <c r="M669" s="56"/>
    </row>
    <row r="670" spans="13:13" ht="30" customHeight="1" x14ac:dyDescent="0.4">
      <c r="M670" s="56"/>
    </row>
    <row r="671" spans="13:13" ht="30" customHeight="1" x14ac:dyDescent="0.4">
      <c r="M671" s="56"/>
    </row>
    <row r="672" spans="13:13" ht="30" customHeight="1" x14ac:dyDescent="0.4">
      <c r="M672" s="56"/>
    </row>
    <row r="673" spans="13:13" ht="30" customHeight="1" x14ac:dyDescent="0.4">
      <c r="M673" s="56"/>
    </row>
    <row r="674" spans="13:13" ht="30" customHeight="1" x14ac:dyDescent="0.4">
      <c r="M674" s="56"/>
    </row>
    <row r="675" spans="13:13" ht="30" customHeight="1" x14ac:dyDescent="0.4">
      <c r="M675" s="56"/>
    </row>
    <row r="676" spans="13:13" ht="30" customHeight="1" x14ac:dyDescent="0.4">
      <c r="M676" s="56"/>
    </row>
    <row r="677" spans="13:13" ht="30" customHeight="1" x14ac:dyDescent="0.4">
      <c r="M677" s="56"/>
    </row>
    <row r="678" spans="13:13" ht="30" customHeight="1" x14ac:dyDescent="0.4">
      <c r="M678" s="56"/>
    </row>
    <row r="679" spans="13:13" ht="30" customHeight="1" x14ac:dyDescent="0.4">
      <c r="M679" s="56"/>
    </row>
    <row r="680" spans="13:13" ht="30" customHeight="1" x14ac:dyDescent="0.4">
      <c r="M680" s="56"/>
    </row>
    <row r="681" spans="13:13" ht="30" customHeight="1" x14ac:dyDescent="0.4">
      <c r="M681" s="56"/>
    </row>
    <row r="682" spans="13:13" ht="30" customHeight="1" x14ac:dyDescent="0.4">
      <c r="M682" s="56"/>
    </row>
    <row r="683" spans="13:13" ht="30" customHeight="1" x14ac:dyDescent="0.4">
      <c r="M683" s="56"/>
    </row>
    <row r="684" spans="13:13" ht="30" customHeight="1" x14ac:dyDescent="0.4">
      <c r="M684" s="56"/>
    </row>
    <row r="685" spans="13:13" ht="30" customHeight="1" x14ac:dyDescent="0.4">
      <c r="M685" s="56"/>
    </row>
    <row r="686" spans="13:13" ht="30" customHeight="1" x14ac:dyDescent="0.4">
      <c r="M686" s="56"/>
    </row>
    <row r="687" spans="13:13" ht="30" customHeight="1" x14ac:dyDescent="0.4">
      <c r="M687" s="56"/>
    </row>
    <row r="688" spans="13:13" ht="30" customHeight="1" x14ac:dyDescent="0.4">
      <c r="M688" s="56"/>
    </row>
    <row r="689" spans="13:13" ht="30" customHeight="1" x14ac:dyDescent="0.4">
      <c r="M689" s="56"/>
    </row>
    <row r="690" spans="13:13" ht="30" customHeight="1" x14ac:dyDescent="0.4">
      <c r="M690" s="56"/>
    </row>
    <row r="691" spans="13:13" ht="30" customHeight="1" x14ac:dyDescent="0.4">
      <c r="M691" s="56"/>
    </row>
    <row r="692" spans="13:13" ht="30" customHeight="1" x14ac:dyDescent="0.4">
      <c r="M692" s="56"/>
    </row>
    <row r="693" spans="13:13" ht="30" customHeight="1" x14ac:dyDescent="0.4">
      <c r="M693" s="56"/>
    </row>
    <row r="694" spans="13:13" ht="30" customHeight="1" x14ac:dyDescent="0.4">
      <c r="M694" s="56"/>
    </row>
    <row r="695" spans="13:13" ht="30" customHeight="1" x14ac:dyDescent="0.4">
      <c r="M695" s="56"/>
    </row>
    <row r="696" spans="13:13" ht="30" customHeight="1" x14ac:dyDescent="0.4">
      <c r="M696" s="56"/>
    </row>
    <row r="697" spans="13:13" ht="30" customHeight="1" x14ac:dyDescent="0.4">
      <c r="M697" s="56"/>
    </row>
    <row r="698" spans="13:13" ht="30" customHeight="1" x14ac:dyDescent="0.4">
      <c r="M698" s="56"/>
    </row>
    <row r="699" spans="13:13" ht="30" customHeight="1" x14ac:dyDescent="0.4">
      <c r="M699" s="56"/>
    </row>
    <row r="700" spans="13:13" ht="30" customHeight="1" x14ac:dyDescent="0.4">
      <c r="M700" s="56"/>
    </row>
    <row r="701" spans="13:13" ht="30" customHeight="1" x14ac:dyDescent="0.4">
      <c r="M701" s="56"/>
    </row>
    <row r="702" spans="13:13" ht="30" customHeight="1" x14ac:dyDescent="0.4">
      <c r="M702" s="56"/>
    </row>
    <row r="703" spans="13:13" ht="30" customHeight="1" x14ac:dyDescent="0.4">
      <c r="M703" s="56"/>
    </row>
    <row r="704" spans="13:13" ht="30" customHeight="1" x14ac:dyDescent="0.4">
      <c r="M704" s="56"/>
    </row>
    <row r="705" spans="13:13" ht="30" customHeight="1" x14ac:dyDescent="0.4">
      <c r="M705" s="56"/>
    </row>
    <row r="706" spans="13:13" ht="30" customHeight="1" x14ac:dyDescent="0.4">
      <c r="M706" s="56"/>
    </row>
    <row r="707" spans="13:13" ht="30" customHeight="1" x14ac:dyDescent="0.4">
      <c r="M707" s="56"/>
    </row>
    <row r="708" spans="13:13" ht="30" customHeight="1" x14ac:dyDescent="0.4">
      <c r="M708" s="56"/>
    </row>
    <row r="709" spans="13:13" ht="30" customHeight="1" x14ac:dyDescent="0.4">
      <c r="M709" s="56"/>
    </row>
    <row r="710" spans="13:13" ht="30" customHeight="1" x14ac:dyDescent="0.4">
      <c r="M710" s="56"/>
    </row>
    <row r="711" spans="13:13" ht="30" customHeight="1" x14ac:dyDescent="0.4">
      <c r="M711" s="56"/>
    </row>
    <row r="712" spans="13:13" ht="30" customHeight="1" x14ac:dyDescent="0.4">
      <c r="M712" s="56"/>
    </row>
    <row r="713" spans="13:13" ht="30" customHeight="1" x14ac:dyDescent="0.4">
      <c r="M713" s="56"/>
    </row>
    <row r="714" spans="13:13" ht="30" customHeight="1" x14ac:dyDescent="0.4">
      <c r="M714" s="56"/>
    </row>
    <row r="715" spans="13:13" ht="30" customHeight="1" x14ac:dyDescent="0.4">
      <c r="M715" s="56"/>
    </row>
    <row r="716" spans="13:13" ht="30" customHeight="1" x14ac:dyDescent="0.4">
      <c r="M716" s="56"/>
    </row>
    <row r="717" spans="13:13" ht="30" customHeight="1" x14ac:dyDescent="0.4">
      <c r="M717" s="56"/>
    </row>
    <row r="718" spans="13:13" ht="30" customHeight="1" x14ac:dyDescent="0.4">
      <c r="M718" s="56"/>
    </row>
    <row r="719" spans="13:13" ht="30" customHeight="1" x14ac:dyDescent="0.4">
      <c r="M719" s="56"/>
    </row>
    <row r="720" spans="13:13" ht="30" customHeight="1" x14ac:dyDescent="0.4">
      <c r="M720" s="56"/>
    </row>
    <row r="721" spans="13:13" ht="30" customHeight="1" x14ac:dyDescent="0.4">
      <c r="M721" s="56"/>
    </row>
    <row r="722" spans="13:13" ht="30" customHeight="1" x14ac:dyDescent="0.4">
      <c r="M722" s="56"/>
    </row>
    <row r="723" spans="13:13" ht="30" customHeight="1" x14ac:dyDescent="0.4">
      <c r="M723" s="56"/>
    </row>
    <row r="724" spans="13:13" ht="30" customHeight="1" x14ac:dyDescent="0.4">
      <c r="M724" s="56"/>
    </row>
    <row r="725" spans="13:13" ht="30" customHeight="1" x14ac:dyDescent="0.4">
      <c r="M725" s="56"/>
    </row>
    <row r="726" spans="13:13" ht="30" customHeight="1" x14ac:dyDescent="0.4">
      <c r="M726" s="56"/>
    </row>
    <row r="727" spans="13:13" ht="30" customHeight="1" x14ac:dyDescent="0.4">
      <c r="M727" s="56"/>
    </row>
    <row r="728" spans="13:13" ht="30" customHeight="1" x14ac:dyDescent="0.4">
      <c r="M728" s="56"/>
    </row>
    <row r="729" spans="13:13" ht="30" customHeight="1" x14ac:dyDescent="0.4">
      <c r="M729" s="56"/>
    </row>
    <row r="730" spans="13:13" ht="30" customHeight="1" x14ac:dyDescent="0.4">
      <c r="M730" s="56"/>
    </row>
    <row r="731" spans="13:13" ht="30" customHeight="1" x14ac:dyDescent="0.4">
      <c r="M731" s="56"/>
    </row>
    <row r="732" spans="13:13" ht="30" customHeight="1" x14ac:dyDescent="0.4">
      <c r="M732" s="56"/>
    </row>
    <row r="733" spans="13:13" ht="30" customHeight="1" x14ac:dyDescent="0.4">
      <c r="M733" s="56"/>
    </row>
    <row r="734" spans="13:13" ht="30" customHeight="1" x14ac:dyDescent="0.4">
      <c r="M734" s="56"/>
    </row>
    <row r="735" spans="13:13" ht="30" customHeight="1" x14ac:dyDescent="0.4">
      <c r="M735" s="56"/>
    </row>
    <row r="736" spans="13:13" ht="30" customHeight="1" x14ac:dyDescent="0.4">
      <c r="M736" s="56"/>
    </row>
    <row r="737" spans="13:13" ht="30" customHeight="1" x14ac:dyDescent="0.4">
      <c r="M737" s="56"/>
    </row>
    <row r="738" spans="13:13" ht="30" customHeight="1" x14ac:dyDescent="0.4">
      <c r="M738" s="56"/>
    </row>
    <row r="739" spans="13:13" ht="30" customHeight="1" x14ac:dyDescent="0.4">
      <c r="M739" s="56"/>
    </row>
    <row r="740" spans="13:13" ht="30" customHeight="1" x14ac:dyDescent="0.4">
      <c r="M740" s="56"/>
    </row>
    <row r="741" spans="13:13" ht="30" customHeight="1" x14ac:dyDescent="0.4">
      <c r="M741" s="56"/>
    </row>
    <row r="742" spans="13:13" ht="30" customHeight="1" x14ac:dyDescent="0.4">
      <c r="M742" s="56"/>
    </row>
    <row r="743" spans="13:13" ht="30" customHeight="1" x14ac:dyDescent="0.4">
      <c r="M743" s="56"/>
    </row>
    <row r="744" spans="13:13" ht="30" customHeight="1" x14ac:dyDescent="0.4">
      <c r="M744" s="56"/>
    </row>
    <row r="745" spans="13:13" ht="30" customHeight="1" x14ac:dyDescent="0.4">
      <c r="M745" s="56"/>
    </row>
    <row r="746" spans="13:13" ht="30" customHeight="1" x14ac:dyDescent="0.4">
      <c r="M746" s="56"/>
    </row>
    <row r="747" spans="13:13" ht="30" customHeight="1" x14ac:dyDescent="0.4">
      <c r="M747" s="56"/>
    </row>
    <row r="748" spans="13:13" ht="30" customHeight="1" x14ac:dyDescent="0.4">
      <c r="M748" s="56"/>
    </row>
    <row r="749" spans="13:13" ht="30" customHeight="1" x14ac:dyDescent="0.4">
      <c r="M749" s="56"/>
    </row>
    <row r="750" spans="13:13" ht="30" customHeight="1" x14ac:dyDescent="0.4">
      <c r="M750" s="56"/>
    </row>
    <row r="751" spans="13:13" ht="30" customHeight="1" x14ac:dyDescent="0.4">
      <c r="M751" s="56"/>
    </row>
    <row r="752" spans="13:13" ht="30" customHeight="1" x14ac:dyDescent="0.4">
      <c r="M752" s="56"/>
    </row>
    <row r="753" spans="13:13" ht="30" customHeight="1" x14ac:dyDescent="0.4">
      <c r="M753" s="56"/>
    </row>
    <row r="754" spans="13:13" ht="30" customHeight="1" x14ac:dyDescent="0.4">
      <c r="M754" s="56"/>
    </row>
    <row r="755" spans="13:13" ht="30" customHeight="1" x14ac:dyDescent="0.4">
      <c r="M755" s="56"/>
    </row>
    <row r="756" spans="13:13" ht="30" customHeight="1" x14ac:dyDescent="0.4">
      <c r="M756" s="56"/>
    </row>
    <row r="757" spans="13:13" ht="30" customHeight="1" x14ac:dyDescent="0.4">
      <c r="M757" s="56"/>
    </row>
    <row r="758" spans="13:13" ht="30" customHeight="1" x14ac:dyDescent="0.4">
      <c r="M758" s="56"/>
    </row>
    <row r="759" spans="13:13" ht="30" customHeight="1" x14ac:dyDescent="0.4">
      <c r="M759" s="56"/>
    </row>
    <row r="760" spans="13:13" ht="30" customHeight="1" x14ac:dyDescent="0.4">
      <c r="M760" s="56"/>
    </row>
    <row r="761" spans="13:13" ht="30" customHeight="1" x14ac:dyDescent="0.4">
      <c r="M761" s="56"/>
    </row>
    <row r="762" spans="13:13" ht="30" customHeight="1" x14ac:dyDescent="0.4">
      <c r="M762" s="56"/>
    </row>
    <row r="763" spans="13:13" ht="30" customHeight="1" x14ac:dyDescent="0.4">
      <c r="M763" s="56"/>
    </row>
    <row r="764" spans="13:13" ht="30" customHeight="1" x14ac:dyDescent="0.4">
      <c r="M764" s="56"/>
    </row>
    <row r="765" spans="13:13" ht="30" customHeight="1" x14ac:dyDescent="0.4">
      <c r="M765" s="56"/>
    </row>
    <row r="766" spans="13:13" ht="30" customHeight="1" x14ac:dyDescent="0.4">
      <c r="M766" s="56"/>
    </row>
    <row r="767" spans="13:13" ht="30" customHeight="1" x14ac:dyDescent="0.4">
      <c r="M767" s="56"/>
    </row>
    <row r="768" spans="13:13" ht="30" customHeight="1" x14ac:dyDescent="0.4">
      <c r="M768" s="56"/>
    </row>
    <row r="769" spans="13:13" ht="30" customHeight="1" x14ac:dyDescent="0.4">
      <c r="M769" s="56"/>
    </row>
    <row r="770" spans="13:13" ht="30" customHeight="1" x14ac:dyDescent="0.4">
      <c r="M770" s="56"/>
    </row>
    <row r="771" spans="13:13" ht="30" customHeight="1" x14ac:dyDescent="0.4">
      <c r="M771" s="56"/>
    </row>
    <row r="772" spans="13:13" ht="30" customHeight="1" x14ac:dyDescent="0.4">
      <c r="M772" s="56"/>
    </row>
    <row r="773" spans="13:13" ht="30" customHeight="1" x14ac:dyDescent="0.4">
      <c r="M773" s="56"/>
    </row>
    <row r="774" spans="13:13" ht="30" customHeight="1" x14ac:dyDescent="0.4">
      <c r="M774" s="56"/>
    </row>
    <row r="775" spans="13:13" ht="30" customHeight="1" x14ac:dyDescent="0.4">
      <c r="M775" s="56"/>
    </row>
    <row r="776" spans="13:13" ht="30" customHeight="1" x14ac:dyDescent="0.4">
      <c r="M776" s="56"/>
    </row>
    <row r="777" spans="13:13" ht="30" customHeight="1" x14ac:dyDescent="0.4">
      <c r="M777" s="56"/>
    </row>
    <row r="778" spans="13:13" ht="30" customHeight="1" x14ac:dyDescent="0.4">
      <c r="M778" s="56"/>
    </row>
    <row r="779" spans="13:13" ht="30" customHeight="1" x14ac:dyDescent="0.4">
      <c r="M779" s="56"/>
    </row>
    <row r="780" spans="13:13" ht="30" customHeight="1" x14ac:dyDescent="0.4">
      <c r="M780" s="56"/>
    </row>
    <row r="781" spans="13:13" ht="30" customHeight="1" x14ac:dyDescent="0.4">
      <c r="M781" s="56"/>
    </row>
    <row r="782" spans="13:13" ht="30" customHeight="1" x14ac:dyDescent="0.4">
      <c r="M782" s="56"/>
    </row>
    <row r="783" spans="13:13" ht="30" customHeight="1" x14ac:dyDescent="0.4">
      <c r="M783" s="56"/>
    </row>
    <row r="784" spans="13:13" ht="30" customHeight="1" x14ac:dyDescent="0.4">
      <c r="M784" s="56"/>
    </row>
    <row r="785" spans="13:13" ht="30" customHeight="1" x14ac:dyDescent="0.4">
      <c r="M785" s="56"/>
    </row>
    <row r="786" spans="13:13" ht="30" customHeight="1" x14ac:dyDescent="0.4">
      <c r="M786" s="56"/>
    </row>
    <row r="787" spans="13:13" ht="30" customHeight="1" x14ac:dyDescent="0.4">
      <c r="M787" s="56"/>
    </row>
    <row r="788" spans="13:13" ht="30" customHeight="1" x14ac:dyDescent="0.4">
      <c r="M788" s="56"/>
    </row>
    <row r="789" spans="13:13" ht="30" customHeight="1" x14ac:dyDescent="0.4">
      <c r="M789" s="56"/>
    </row>
    <row r="790" spans="13:13" ht="30" customHeight="1" x14ac:dyDescent="0.4">
      <c r="M790" s="56"/>
    </row>
    <row r="791" spans="13:13" ht="30" customHeight="1" x14ac:dyDescent="0.4">
      <c r="M791" s="56"/>
    </row>
    <row r="792" spans="13:13" ht="30" customHeight="1" x14ac:dyDescent="0.4">
      <c r="M792" s="56"/>
    </row>
    <row r="793" spans="13:13" ht="30" customHeight="1" x14ac:dyDescent="0.4">
      <c r="M793" s="56"/>
    </row>
    <row r="794" spans="13:13" ht="30" customHeight="1" x14ac:dyDescent="0.4">
      <c r="M794" s="56"/>
    </row>
    <row r="795" spans="13:13" ht="30" customHeight="1" x14ac:dyDescent="0.4">
      <c r="M795" s="56"/>
    </row>
    <row r="796" spans="13:13" ht="30" customHeight="1" x14ac:dyDescent="0.4">
      <c r="M796" s="56"/>
    </row>
    <row r="797" spans="13:13" ht="30" customHeight="1" x14ac:dyDescent="0.4">
      <c r="M797" s="56"/>
    </row>
    <row r="798" spans="13:13" ht="30" customHeight="1" x14ac:dyDescent="0.4">
      <c r="M798" s="56"/>
    </row>
    <row r="799" spans="13:13" ht="30" customHeight="1" x14ac:dyDescent="0.4">
      <c r="M799" s="56"/>
    </row>
    <row r="800" spans="13:13" ht="30" customHeight="1" x14ac:dyDescent="0.4">
      <c r="M800" s="56"/>
    </row>
    <row r="801" spans="13:13" ht="30" customHeight="1" x14ac:dyDescent="0.4">
      <c r="M801" s="56"/>
    </row>
    <row r="802" spans="13:13" ht="30" customHeight="1" x14ac:dyDescent="0.4">
      <c r="M802" s="56"/>
    </row>
    <row r="803" spans="13:13" ht="30" customHeight="1" x14ac:dyDescent="0.4">
      <c r="M803" s="56"/>
    </row>
    <row r="804" spans="13:13" ht="30" customHeight="1" x14ac:dyDescent="0.4">
      <c r="M804" s="56"/>
    </row>
    <row r="805" spans="13:13" ht="30" customHeight="1" x14ac:dyDescent="0.4">
      <c r="M805" s="56"/>
    </row>
    <row r="806" spans="13:13" ht="30" customHeight="1" x14ac:dyDescent="0.4">
      <c r="M806" s="56"/>
    </row>
    <row r="807" spans="13:13" ht="30" customHeight="1" x14ac:dyDescent="0.4">
      <c r="M807" s="56"/>
    </row>
    <row r="808" spans="13:13" ht="30" customHeight="1" x14ac:dyDescent="0.4">
      <c r="M808" s="56"/>
    </row>
    <row r="809" spans="13:13" ht="30" customHeight="1" x14ac:dyDescent="0.4">
      <c r="M809" s="56"/>
    </row>
    <row r="810" spans="13:13" ht="30" customHeight="1" x14ac:dyDescent="0.4">
      <c r="M810" s="56"/>
    </row>
    <row r="811" spans="13:13" ht="30" customHeight="1" x14ac:dyDescent="0.4">
      <c r="M811" s="56"/>
    </row>
    <row r="812" spans="13:13" ht="30" customHeight="1" x14ac:dyDescent="0.4">
      <c r="M812" s="56"/>
    </row>
    <row r="813" spans="13:13" ht="30" customHeight="1" x14ac:dyDescent="0.4">
      <c r="M813" s="56"/>
    </row>
    <row r="814" spans="13:13" ht="30" customHeight="1" x14ac:dyDescent="0.4">
      <c r="M814" s="56"/>
    </row>
    <row r="815" spans="13:13" ht="30" customHeight="1" x14ac:dyDescent="0.4">
      <c r="M815" s="56"/>
    </row>
    <row r="816" spans="13:13" ht="30" customHeight="1" x14ac:dyDescent="0.4">
      <c r="M816" s="56"/>
    </row>
    <row r="817" spans="13:13" ht="30" customHeight="1" x14ac:dyDescent="0.4">
      <c r="M817" s="56"/>
    </row>
    <row r="818" spans="13:13" ht="30" customHeight="1" x14ac:dyDescent="0.4">
      <c r="M818" s="56"/>
    </row>
    <row r="819" spans="13:13" ht="30" customHeight="1" x14ac:dyDescent="0.4">
      <c r="M819" s="56"/>
    </row>
    <row r="820" spans="13:13" ht="30" customHeight="1" x14ac:dyDescent="0.4">
      <c r="M820" s="56"/>
    </row>
    <row r="821" spans="13:13" ht="30" customHeight="1" x14ac:dyDescent="0.4">
      <c r="M821" s="56"/>
    </row>
    <row r="822" spans="13:13" ht="30" customHeight="1" x14ac:dyDescent="0.4">
      <c r="M822" s="56"/>
    </row>
    <row r="823" spans="13:13" ht="30" customHeight="1" x14ac:dyDescent="0.4">
      <c r="M823" s="56"/>
    </row>
    <row r="824" spans="13:13" ht="30" customHeight="1" x14ac:dyDescent="0.4">
      <c r="M824" s="56"/>
    </row>
    <row r="825" spans="13:13" ht="30" customHeight="1" x14ac:dyDescent="0.4">
      <c r="M825" s="56"/>
    </row>
    <row r="826" spans="13:13" ht="30" customHeight="1" x14ac:dyDescent="0.4">
      <c r="M826" s="56"/>
    </row>
    <row r="827" spans="13:13" ht="30" customHeight="1" x14ac:dyDescent="0.4">
      <c r="M827" s="56"/>
    </row>
    <row r="828" spans="13:13" ht="30" customHeight="1" x14ac:dyDescent="0.4">
      <c r="M828" s="56"/>
    </row>
    <row r="829" spans="13:13" ht="30" customHeight="1" x14ac:dyDescent="0.4">
      <c r="M829" s="56"/>
    </row>
    <row r="830" spans="13:13" ht="30" customHeight="1" x14ac:dyDescent="0.4">
      <c r="M830" s="56"/>
    </row>
    <row r="831" spans="13:13" ht="30" customHeight="1" x14ac:dyDescent="0.4">
      <c r="M831" s="56"/>
    </row>
    <row r="832" spans="13:13" ht="30" customHeight="1" x14ac:dyDescent="0.4">
      <c r="M832" s="56"/>
    </row>
    <row r="833" spans="13:13" ht="30" customHeight="1" x14ac:dyDescent="0.4">
      <c r="M833" s="56"/>
    </row>
    <row r="834" spans="13:13" ht="30" customHeight="1" x14ac:dyDescent="0.4">
      <c r="M834" s="56"/>
    </row>
    <row r="835" spans="13:13" ht="30" customHeight="1" x14ac:dyDescent="0.4">
      <c r="M835" s="56"/>
    </row>
    <row r="836" spans="13:13" ht="30" customHeight="1" x14ac:dyDescent="0.4">
      <c r="M836" s="56"/>
    </row>
    <row r="837" spans="13:13" ht="30" customHeight="1" x14ac:dyDescent="0.4">
      <c r="M837" s="56"/>
    </row>
    <row r="838" spans="13:13" ht="30" customHeight="1" x14ac:dyDescent="0.4">
      <c r="M838" s="56"/>
    </row>
    <row r="839" spans="13:13" ht="30" customHeight="1" x14ac:dyDescent="0.4">
      <c r="M839" s="56"/>
    </row>
    <row r="840" spans="13:13" ht="30" customHeight="1" x14ac:dyDescent="0.4">
      <c r="M840" s="56"/>
    </row>
    <row r="841" spans="13:13" ht="30" customHeight="1" x14ac:dyDescent="0.4">
      <c r="M841" s="56"/>
    </row>
    <row r="842" spans="13:13" ht="30" customHeight="1" x14ac:dyDescent="0.4">
      <c r="M842" s="56"/>
    </row>
    <row r="843" spans="13:13" ht="30" customHeight="1" x14ac:dyDescent="0.4">
      <c r="M843" s="56"/>
    </row>
    <row r="844" spans="13:13" ht="30" customHeight="1" x14ac:dyDescent="0.4">
      <c r="M844" s="56"/>
    </row>
    <row r="845" spans="13:13" ht="30" customHeight="1" x14ac:dyDescent="0.4">
      <c r="M845" s="56"/>
    </row>
    <row r="846" spans="13:13" ht="30" customHeight="1" x14ac:dyDescent="0.4">
      <c r="M846" s="56"/>
    </row>
    <row r="847" spans="13:13" ht="30" customHeight="1" x14ac:dyDescent="0.4">
      <c r="M847" s="56"/>
    </row>
    <row r="848" spans="13:13" ht="30" customHeight="1" x14ac:dyDescent="0.4">
      <c r="M848" s="56"/>
    </row>
    <row r="849" spans="13:13" ht="30" customHeight="1" x14ac:dyDescent="0.4">
      <c r="M849" s="56"/>
    </row>
    <row r="850" spans="13:13" ht="30" customHeight="1" x14ac:dyDescent="0.4">
      <c r="M850" s="56"/>
    </row>
    <row r="851" spans="13:13" ht="30" customHeight="1" x14ac:dyDescent="0.4">
      <c r="M851" s="56"/>
    </row>
    <row r="852" spans="13:13" ht="30" customHeight="1" x14ac:dyDescent="0.4">
      <c r="M852" s="56"/>
    </row>
    <row r="853" spans="13:13" ht="30" customHeight="1" x14ac:dyDescent="0.4">
      <c r="M853" s="56"/>
    </row>
    <row r="854" spans="13:13" ht="30" customHeight="1" x14ac:dyDescent="0.4">
      <c r="M854" s="56"/>
    </row>
    <row r="855" spans="13:13" ht="30" customHeight="1" x14ac:dyDescent="0.4">
      <c r="M855" s="56"/>
    </row>
    <row r="856" spans="13:13" ht="30" customHeight="1" x14ac:dyDescent="0.4">
      <c r="M856" s="56"/>
    </row>
    <row r="857" spans="13:13" ht="30" customHeight="1" x14ac:dyDescent="0.4">
      <c r="M857" s="56"/>
    </row>
    <row r="858" spans="13:13" ht="30" customHeight="1" x14ac:dyDescent="0.4">
      <c r="M858" s="56"/>
    </row>
    <row r="859" spans="13:13" ht="30" customHeight="1" x14ac:dyDescent="0.4">
      <c r="M859" s="56"/>
    </row>
    <row r="860" spans="13:13" ht="30" customHeight="1" x14ac:dyDescent="0.4">
      <c r="M860" s="56"/>
    </row>
    <row r="861" spans="13:13" ht="30" customHeight="1" x14ac:dyDescent="0.4">
      <c r="M861" s="56"/>
    </row>
    <row r="862" spans="13:13" ht="30" customHeight="1" x14ac:dyDescent="0.4">
      <c r="M862" s="56"/>
    </row>
    <row r="863" spans="13:13" ht="30" customHeight="1" x14ac:dyDescent="0.4">
      <c r="M863" s="56"/>
    </row>
    <row r="864" spans="13:13" ht="30" customHeight="1" x14ac:dyDescent="0.4">
      <c r="M864" s="56"/>
    </row>
    <row r="865" spans="13:13" ht="30" customHeight="1" x14ac:dyDescent="0.4">
      <c r="M865" s="56"/>
    </row>
    <row r="866" spans="13:13" ht="30" customHeight="1" x14ac:dyDescent="0.4">
      <c r="M866" s="56"/>
    </row>
    <row r="867" spans="13:13" ht="30" customHeight="1" x14ac:dyDescent="0.4">
      <c r="M867" s="56"/>
    </row>
    <row r="868" spans="13:13" ht="30" customHeight="1" x14ac:dyDescent="0.4">
      <c r="M868" s="56"/>
    </row>
    <row r="869" spans="13:13" ht="30" customHeight="1" x14ac:dyDescent="0.4">
      <c r="M869" s="56"/>
    </row>
    <row r="870" spans="13:13" ht="30" customHeight="1" x14ac:dyDescent="0.4">
      <c r="M870" s="56"/>
    </row>
    <row r="871" spans="13:13" ht="30" customHeight="1" x14ac:dyDescent="0.4">
      <c r="M871" s="56"/>
    </row>
    <row r="872" spans="13:13" ht="30" customHeight="1" x14ac:dyDescent="0.4">
      <c r="M872" s="56"/>
    </row>
    <row r="873" spans="13:13" ht="30" customHeight="1" x14ac:dyDescent="0.4">
      <c r="M873" s="56"/>
    </row>
    <row r="874" spans="13:13" ht="30" customHeight="1" x14ac:dyDescent="0.4">
      <c r="M874" s="56"/>
    </row>
    <row r="875" spans="13:13" ht="30" customHeight="1" x14ac:dyDescent="0.4">
      <c r="M875" s="56"/>
    </row>
    <row r="876" spans="13:13" ht="30" customHeight="1" x14ac:dyDescent="0.4">
      <c r="M876" s="56"/>
    </row>
    <row r="877" spans="13:13" ht="30" customHeight="1" x14ac:dyDescent="0.4">
      <c r="M877" s="56"/>
    </row>
    <row r="878" spans="13:13" ht="30" customHeight="1" x14ac:dyDescent="0.4">
      <c r="M878" s="56"/>
    </row>
    <row r="879" spans="13:13" ht="30" customHeight="1" x14ac:dyDescent="0.4">
      <c r="M879" s="56"/>
    </row>
    <row r="880" spans="13:13" ht="30" customHeight="1" x14ac:dyDescent="0.4">
      <c r="M880" s="56"/>
    </row>
    <row r="881" spans="13:13" ht="30" customHeight="1" x14ac:dyDescent="0.4">
      <c r="M881" s="56"/>
    </row>
    <row r="882" spans="13:13" ht="30" customHeight="1" x14ac:dyDescent="0.4">
      <c r="M882" s="56"/>
    </row>
    <row r="883" spans="13:13" ht="30" customHeight="1" x14ac:dyDescent="0.4">
      <c r="M883" s="56"/>
    </row>
    <row r="884" spans="13:13" ht="30" customHeight="1" x14ac:dyDescent="0.4">
      <c r="M884" s="56"/>
    </row>
    <row r="885" spans="13:13" ht="30" customHeight="1" x14ac:dyDescent="0.4">
      <c r="M885" s="56"/>
    </row>
    <row r="886" spans="13:13" ht="30" customHeight="1" x14ac:dyDescent="0.4">
      <c r="M886" s="56"/>
    </row>
    <row r="887" spans="13:13" ht="30" customHeight="1" x14ac:dyDescent="0.4">
      <c r="M887" s="56"/>
    </row>
    <row r="888" spans="13:13" ht="30" customHeight="1" x14ac:dyDescent="0.4">
      <c r="M888" s="56"/>
    </row>
    <row r="889" spans="13:13" ht="30" customHeight="1" x14ac:dyDescent="0.4">
      <c r="M889" s="56"/>
    </row>
    <row r="890" spans="13:13" ht="30" customHeight="1" x14ac:dyDescent="0.4">
      <c r="M890" s="56"/>
    </row>
    <row r="891" spans="13:13" ht="30" customHeight="1" x14ac:dyDescent="0.4">
      <c r="M891" s="56"/>
    </row>
    <row r="892" spans="13:13" ht="30" customHeight="1" x14ac:dyDescent="0.4">
      <c r="M892" s="56"/>
    </row>
    <row r="893" spans="13:13" ht="30" customHeight="1" x14ac:dyDescent="0.4">
      <c r="M893" s="56"/>
    </row>
    <row r="894" spans="13:13" ht="30" customHeight="1" x14ac:dyDescent="0.4">
      <c r="M894" s="56"/>
    </row>
    <row r="895" spans="13:13" ht="30" customHeight="1" x14ac:dyDescent="0.4">
      <c r="M895" s="56"/>
    </row>
    <row r="896" spans="13:13" ht="30" customHeight="1" x14ac:dyDescent="0.4">
      <c r="M896" s="56"/>
    </row>
    <row r="897" spans="13:13" ht="30" customHeight="1" x14ac:dyDescent="0.4">
      <c r="M897" s="56"/>
    </row>
    <row r="898" spans="13:13" ht="30" customHeight="1" x14ac:dyDescent="0.4">
      <c r="M898" s="56"/>
    </row>
    <row r="899" spans="13:13" ht="30" customHeight="1" x14ac:dyDescent="0.4">
      <c r="M899" s="56"/>
    </row>
    <row r="900" spans="13:13" ht="30" customHeight="1" x14ac:dyDescent="0.4">
      <c r="M900" s="56"/>
    </row>
    <row r="901" spans="13:13" ht="30" customHeight="1" x14ac:dyDescent="0.4">
      <c r="M901" s="56"/>
    </row>
    <row r="902" spans="13:13" ht="30" customHeight="1" x14ac:dyDescent="0.4">
      <c r="M902" s="56"/>
    </row>
    <row r="903" spans="13:13" ht="30" customHeight="1" x14ac:dyDescent="0.4">
      <c r="M903" s="56"/>
    </row>
    <row r="904" spans="13:13" ht="30" customHeight="1" x14ac:dyDescent="0.4">
      <c r="M904" s="56"/>
    </row>
    <row r="905" spans="13:13" ht="30" customHeight="1" x14ac:dyDescent="0.4">
      <c r="M905" s="56"/>
    </row>
    <row r="906" spans="13:13" ht="30" customHeight="1" x14ac:dyDescent="0.4">
      <c r="M906" s="56"/>
    </row>
    <row r="907" spans="13:13" ht="30" customHeight="1" x14ac:dyDescent="0.4">
      <c r="M907" s="56"/>
    </row>
    <row r="908" spans="13:13" ht="30" customHeight="1" x14ac:dyDescent="0.4">
      <c r="M908" s="56"/>
    </row>
    <row r="909" spans="13:13" ht="30" customHeight="1" x14ac:dyDescent="0.4">
      <c r="M909" s="56"/>
    </row>
    <row r="910" spans="13:13" ht="30" customHeight="1" x14ac:dyDescent="0.4">
      <c r="M910" s="56"/>
    </row>
    <row r="911" spans="13:13" ht="30" customHeight="1" x14ac:dyDescent="0.4">
      <c r="M911" s="56"/>
    </row>
    <row r="912" spans="13:13" ht="30" customHeight="1" x14ac:dyDescent="0.4">
      <c r="M912" s="56"/>
    </row>
    <row r="913" spans="13:13" ht="30" customHeight="1" x14ac:dyDescent="0.4">
      <c r="M913" s="56"/>
    </row>
    <row r="914" spans="13:13" ht="30" customHeight="1" x14ac:dyDescent="0.4">
      <c r="M914" s="56"/>
    </row>
    <row r="915" spans="13:13" ht="30" customHeight="1" x14ac:dyDescent="0.4">
      <c r="M915" s="56"/>
    </row>
    <row r="916" spans="13:13" ht="30" customHeight="1" x14ac:dyDescent="0.4">
      <c r="M916" s="56"/>
    </row>
    <row r="917" spans="13:13" ht="30" customHeight="1" x14ac:dyDescent="0.4">
      <c r="M917" s="56"/>
    </row>
    <row r="918" spans="13:13" ht="30" customHeight="1" x14ac:dyDescent="0.4">
      <c r="M918" s="56"/>
    </row>
    <row r="919" spans="13:13" ht="30" customHeight="1" x14ac:dyDescent="0.4">
      <c r="M919" s="56"/>
    </row>
    <row r="920" spans="13:13" ht="30" customHeight="1" x14ac:dyDescent="0.4">
      <c r="M920" s="56"/>
    </row>
    <row r="921" spans="13:13" ht="30" customHeight="1" x14ac:dyDescent="0.4">
      <c r="M921" s="56"/>
    </row>
    <row r="922" spans="13:13" ht="30" customHeight="1" x14ac:dyDescent="0.4">
      <c r="M922" s="56"/>
    </row>
    <row r="923" spans="13:13" ht="30" customHeight="1" x14ac:dyDescent="0.4">
      <c r="M923" s="56"/>
    </row>
    <row r="924" spans="13:13" ht="30" customHeight="1" x14ac:dyDescent="0.4">
      <c r="M924" s="56"/>
    </row>
    <row r="925" spans="13:13" ht="30" customHeight="1" x14ac:dyDescent="0.4">
      <c r="M925" s="56"/>
    </row>
    <row r="926" spans="13:13" ht="30" customHeight="1" x14ac:dyDescent="0.4">
      <c r="M926" s="56"/>
    </row>
    <row r="927" spans="13:13" ht="30" customHeight="1" x14ac:dyDescent="0.4">
      <c r="M927" s="56"/>
    </row>
    <row r="928" spans="13:13" ht="30" customHeight="1" x14ac:dyDescent="0.4">
      <c r="M928" s="56"/>
    </row>
    <row r="929" spans="13:13" ht="30" customHeight="1" x14ac:dyDescent="0.4">
      <c r="M929" s="56"/>
    </row>
    <row r="930" spans="13:13" ht="30" customHeight="1" x14ac:dyDescent="0.4">
      <c r="M930" s="56"/>
    </row>
    <row r="931" spans="13:13" ht="30" customHeight="1" x14ac:dyDescent="0.4">
      <c r="M931" s="56"/>
    </row>
    <row r="932" spans="13:13" ht="30" customHeight="1" x14ac:dyDescent="0.4">
      <c r="M932" s="56"/>
    </row>
    <row r="933" spans="13:13" ht="30" customHeight="1" x14ac:dyDescent="0.4">
      <c r="M933" s="56"/>
    </row>
    <row r="934" spans="13:13" ht="30" customHeight="1" x14ac:dyDescent="0.4">
      <c r="M934" s="56"/>
    </row>
    <row r="935" spans="13:13" ht="30" customHeight="1" x14ac:dyDescent="0.4">
      <c r="M935" s="56"/>
    </row>
    <row r="936" spans="13:13" ht="30" customHeight="1" x14ac:dyDescent="0.4">
      <c r="M936" s="56"/>
    </row>
    <row r="937" spans="13:13" ht="30" customHeight="1" x14ac:dyDescent="0.4">
      <c r="M937" s="56"/>
    </row>
    <row r="938" spans="13:13" ht="30" customHeight="1" x14ac:dyDescent="0.4">
      <c r="M938" s="56"/>
    </row>
    <row r="939" spans="13:13" ht="30" customHeight="1" x14ac:dyDescent="0.4">
      <c r="M939" s="56"/>
    </row>
    <row r="940" spans="13:13" ht="30" customHeight="1" x14ac:dyDescent="0.4">
      <c r="M940" s="56"/>
    </row>
    <row r="941" spans="13:13" ht="30" customHeight="1" x14ac:dyDescent="0.4">
      <c r="M941" s="56"/>
    </row>
    <row r="942" spans="13:13" ht="30" customHeight="1" x14ac:dyDescent="0.4">
      <c r="M942" s="56"/>
    </row>
    <row r="943" spans="13:13" ht="30" customHeight="1" x14ac:dyDescent="0.4">
      <c r="M943" s="56"/>
    </row>
    <row r="944" spans="13:13" ht="30" customHeight="1" x14ac:dyDescent="0.4">
      <c r="M944" s="56"/>
    </row>
    <row r="945" spans="13:13" ht="30" customHeight="1" x14ac:dyDescent="0.4">
      <c r="M945" s="56"/>
    </row>
    <row r="946" spans="13:13" ht="30" customHeight="1" x14ac:dyDescent="0.4">
      <c r="M946" s="56"/>
    </row>
    <row r="947" spans="13:13" ht="30" customHeight="1" x14ac:dyDescent="0.4">
      <c r="M947" s="56"/>
    </row>
    <row r="948" spans="13:13" ht="30" customHeight="1" x14ac:dyDescent="0.4">
      <c r="M948" s="56"/>
    </row>
    <row r="949" spans="13:13" ht="30" customHeight="1" x14ac:dyDescent="0.4">
      <c r="M949" s="56"/>
    </row>
    <row r="950" spans="13:13" ht="30" customHeight="1" x14ac:dyDescent="0.4">
      <c r="M950" s="56"/>
    </row>
    <row r="951" spans="13:13" ht="30" customHeight="1" x14ac:dyDescent="0.4">
      <c r="M951" s="56"/>
    </row>
    <row r="952" spans="13:13" ht="30" customHeight="1" x14ac:dyDescent="0.4">
      <c r="M952" s="56"/>
    </row>
    <row r="953" spans="13:13" ht="30" customHeight="1" x14ac:dyDescent="0.4">
      <c r="M953" s="56"/>
    </row>
    <row r="954" spans="13:13" ht="30" customHeight="1" x14ac:dyDescent="0.4">
      <c r="M954" s="56"/>
    </row>
    <row r="955" spans="13:13" ht="30" customHeight="1" x14ac:dyDescent="0.4">
      <c r="M955" s="56"/>
    </row>
    <row r="956" spans="13:13" ht="30" customHeight="1" x14ac:dyDescent="0.4">
      <c r="M956" s="56"/>
    </row>
    <row r="957" spans="13:13" ht="30" customHeight="1" x14ac:dyDescent="0.4">
      <c r="M957" s="56"/>
    </row>
    <row r="958" spans="13:13" ht="30" customHeight="1" x14ac:dyDescent="0.4">
      <c r="M958" s="56"/>
    </row>
    <row r="959" spans="13:13" ht="30" customHeight="1" x14ac:dyDescent="0.4">
      <c r="M959" s="56"/>
    </row>
    <row r="960" spans="13:13" ht="30" customHeight="1" x14ac:dyDescent="0.4">
      <c r="M960" s="56"/>
    </row>
    <row r="961" spans="13:13" ht="30" customHeight="1" x14ac:dyDescent="0.4">
      <c r="M961" s="56"/>
    </row>
    <row r="962" spans="13:13" ht="30" customHeight="1" x14ac:dyDescent="0.4">
      <c r="M962" s="56"/>
    </row>
    <row r="963" spans="13:13" ht="30" customHeight="1" x14ac:dyDescent="0.4">
      <c r="M963" s="56"/>
    </row>
    <row r="964" spans="13:13" ht="30" customHeight="1" x14ac:dyDescent="0.4">
      <c r="M964" s="56"/>
    </row>
    <row r="965" spans="13:13" ht="30" customHeight="1" x14ac:dyDescent="0.4">
      <c r="M965" s="56"/>
    </row>
    <row r="966" spans="13:13" ht="30" customHeight="1" x14ac:dyDescent="0.4">
      <c r="M966" s="56"/>
    </row>
    <row r="967" spans="13:13" ht="30" customHeight="1" x14ac:dyDescent="0.4">
      <c r="M967" s="56"/>
    </row>
    <row r="968" spans="13:13" ht="30" customHeight="1" x14ac:dyDescent="0.4">
      <c r="M968" s="56"/>
    </row>
    <row r="969" spans="13:13" ht="30" customHeight="1" x14ac:dyDescent="0.4">
      <c r="M969" s="56"/>
    </row>
    <row r="970" spans="13:13" ht="30" customHeight="1" x14ac:dyDescent="0.4">
      <c r="M970" s="56"/>
    </row>
    <row r="971" spans="13:13" ht="30" customHeight="1" x14ac:dyDescent="0.4">
      <c r="M971" s="56"/>
    </row>
    <row r="972" spans="13:13" ht="30" customHeight="1" x14ac:dyDescent="0.4">
      <c r="M972" s="56"/>
    </row>
    <row r="973" spans="13:13" ht="30" customHeight="1" x14ac:dyDescent="0.4">
      <c r="M973" s="56"/>
    </row>
    <row r="974" spans="13:13" ht="30" customHeight="1" x14ac:dyDescent="0.4">
      <c r="M974" s="56"/>
    </row>
    <row r="975" spans="13:13" ht="30" customHeight="1" x14ac:dyDescent="0.4">
      <c r="M975" s="56"/>
    </row>
    <row r="976" spans="13:13" ht="30" customHeight="1" x14ac:dyDescent="0.4">
      <c r="M976" s="56"/>
    </row>
    <row r="977" spans="13:13" ht="30" customHeight="1" x14ac:dyDescent="0.4">
      <c r="M977" s="56"/>
    </row>
    <row r="978" spans="13:13" ht="30" customHeight="1" x14ac:dyDescent="0.4">
      <c r="M978" s="56"/>
    </row>
    <row r="979" spans="13:13" ht="30" customHeight="1" x14ac:dyDescent="0.4">
      <c r="M979" s="56"/>
    </row>
    <row r="980" spans="13:13" ht="30" customHeight="1" x14ac:dyDescent="0.4">
      <c r="M980" s="56"/>
    </row>
    <row r="981" spans="13:13" ht="30" customHeight="1" x14ac:dyDescent="0.4">
      <c r="M981" s="56"/>
    </row>
    <row r="982" spans="13:13" ht="30" customHeight="1" x14ac:dyDescent="0.4">
      <c r="M982" s="56"/>
    </row>
    <row r="983" spans="13:13" ht="30" customHeight="1" x14ac:dyDescent="0.4">
      <c r="M983" s="56"/>
    </row>
    <row r="984" spans="13:13" ht="30" customHeight="1" x14ac:dyDescent="0.4">
      <c r="M984" s="56"/>
    </row>
    <row r="985" spans="13:13" ht="30" customHeight="1" x14ac:dyDescent="0.4">
      <c r="M985" s="56"/>
    </row>
    <row r="986" spans="13:13" ht="30" customHeight="1" x14ac:dyDescent="0.4">
      <c r="M986" s="56"/>
    </row>
    <row r="987" spans="13:13" ht="30" customHeight="1" x14ac:dyDescent="0.4">
      <c r="M987" s="56"/>
    </row>
    <row r="988" spans="13:13" ht="30" customHeight="1" x14ac:dyDescent="0.4">
      <c r="M988" s="56"/>
    </row>
    <row r="989" spans="13:13" ht="30" customHeight="1" x14ac:dyDescent="0.4">
      <c r="M989" s="56"/>
    </row>
    <row r="990" spans="13:13" ht="30" customHeight="1" x14ac:dyDescent="0.4">
      <c r="M990" s="56"/>
    </row>
    <row r="991" spans="13:13" ht="30" customHeight="1" x14ac:dyDescent="0.4">
      <c r="M991" s="56"/>
    </row>
    <row r="992" spans="13:13" ht="30" customHeight="1" x14ac:dyDescent="0.4">
      <c r="M992" s="56"/>
    </row>
    <row r="993" spans="13:13" ht="30" customHeight="1" x14ac:dyDescent="0.4">
      <c r="M993" s="56"/>
    </row>
    <row r="994" spans="13:13" ht="30" customHeight="1" x14ac:dyDescent="0.4">
      <c r="M994" s="56"/>
    </row>
    <row r="995" spans="13:13" ht="30" customHeight="1" x14ac:dyDescent="0.4">
      <c r="M995" s="56"/>
    </row>
    <row r="996" spans="13:13" ht="30" customHeight="1" x14ac:dyDescent="0.4">
      <c r="M996" s="56"/>
    </row>
    <row r="997" spans="13:13" ht="30" customHeight="1" x14ac:dyDescent="0.4">
      <c r="M997" s="56"/>
    </row>
    <row r="998" spans="13:13" ht="30" customHeight="1" x14ac:dyDescent="0.4">
      <c r="M998" s="56"/>
    </row>
    <row r="999" spans="13:13" ht="30" customHeight="1" x14ac:dyDescent="0.4">
      <c r="M999" s="56"/>
    </row>
    <row r="1000" spans="13:13" ht="30" customHeight="1" x14ac:dyDescent="0.4">
      <c r="M1000" s="56"/>
    </row>
    <row r="1001" spans="13:13" ht="30" customHeight="1" x14ac:dyDescent="0.4">
      <c r="M1001" s="56"/>
    </row>
    <row r="1002" spans="13:13" ht="30" customHeight="1" x14ac:dyDescent="0.4">
      <c r="M1002" s="56"/>
    </row>
    <row r="1003" spans="13:13" ht="30" customHeight="1" x14ac:dyDescent="0.4">
      <c r="M1003" s="56"/>
    </row>
    <row r="1004" spans="13:13" ht="30" customHeight="1" x14ac:dyDescent="0.4">
      <c r="M1004" s="56"/>
    </row>
    <row r="1005" spans="13:13" ht="30" customHeight="1" x14ac:dyDescent="0.4">
      <c r="M1005" s="56"/>
    </row>
    <row r="1006" spans="13:13" ht="30" customHeight="1" x14ac:dyDescent="0.4">
      <c r="M1006" s="56"/>
    </row>
    <row r="1007" spans="13:13" ht="30" customHeight="1" x14ac:dyDescent="0.4">
      <c r="M1007" s="56"/>
    </row>
    <row r="1008" spans="13:13" ht="30" customHeight="1" x14ac:dyDescent="0.4">
      <c r="M1008" s="56"/>
    </row>
    <row r="1009" spans="13:13" ht="30" customHeight="1" x14ac:dyDescent="0.4">
      <c r="M1009" s="56"/>
    </row>
    <row r="1010" spans="13:13" ht="30" customHeight="1" x14ac:dyDescent="0.4">
      <c r="M1010" s="56"/>
    </row>
    <row r="1011" spans="13:13" ht="30" customHeight="1" x14ac:dyDescent="0.4">
      <c r="M1011" s="56"/>
    </row>
    <row r="1012" spans="13:13" ht="30" customHeight="1" x14ac:dyDescent="0.4">
      <c r="M1012" s="56"/>
    </row>
    <row r="1013" spans="13:13" ht="30" customHeight="1" x14ac:dyDescent="0.4">
      <c r="M1013" s="56"/>
    </row>
    <row r="1014" spans="13:13" ht="30" customHeight="1" x14ac:dyDescent="0.4">
      <c r="M1014" s="56"/>
    </row>
    <row r="1015" spans="13:13" ht="30" customHeight="1" x14ac:dyDescent="0.4">
      <c r="M1015" s="56"/>
    </row>
    <row r="1016" spans="13:13" ht="30" customHeight="1" x14ac:dyDescent="0.4">
      <c r="M1016" s="56"/>
    </row>
    <row r="1017" spans="13:13" ht="30" customHeight="1" x14ac:dyDescent="0.4">
      <c r="M1017" s="56"/>
    </row>
    <row r="1018" spans="13:13" ht="30" customHeight="1" x14ac:dyDescent="0.4">
      <c r="M1018" s="56"/>
    </row>
    <row r="1019" spans="13:13" ht="30" customHeight="1" x14ac:dyDescent="0.4">
      <c r="M1019" s="56"/>
    </row>
    <row r="1020" spans="13:13" ht="30" customHeight="1" x14ac:dyDescent="0.4">
      <c r="M1020" s="56"/>
    </row>
    <row r="1021" spans="13:13" ht="30" customHeight="1" x14ac:dyDescent="0.4">
      <c r="M1021" s="56"/>
    </row>
    <row r="1022" spans="13:13" ht="30" customHeight="1" x14ac:dyDescent="0.4">
      <c r="M1022" s="56"/>
    </row>
    <row r="1023" spans="13:13" ht="30" customHeight="1" x14ac:dyDescent="0.4">
      <c r="M1023" s="56"/>
    </row>
    <row r="1024" spans="13:13" ht="30" customHeight="1" x14ac:dyDescent="0.4">
      <c r="M1024" s="56"/>
    </row>
    <row r="1025" spans="13:13" ht="30" customHeight="1" x14ac:dyDescent="0.4">
      <c r="M1025" s="56"/>
    </row>
    <row r="1026" spans="13:13" ht="30" customHeight="1" x14ac:dyDescent="0.4">
      <c r="M1026" s="56"/>
    </row>
    <row r="1027" spans="13:13" ht="30" customHeight="1" x14ac:dyDescent="0.4">
      <c r="M1027" s="56"/>
    </row>
    <row r="1028" spans="13:13" ht="30" customHeight="1" x14ac:dyDescent="0.4">
      <c r="M1028" s="56"/>
    </row>
    <row r="1029" spans="13:13" ht="30" customHeight="1" x14ac:dyDescent="0.4">
      <c r="M1029" s="56"/>
    </row>
    <row r="1030" spans="13:13" ht="30" customHeight="1" x14ac:dyDescent="0.4">
      <c r="M1030" s="56"/>
    </row>
    <row r="1031" spans="13:13" ht="30" customHeight="1" x14ac:dyDescent="0.4">
      <c r="M1031" s="56"/>
    </row>
    <row r="1032" spans="13:13" ht="30" customHeight="1" x14ac:dyDescent="0.4">
      <c r="M1032" s="56"/>
    </row>
    <row r="1033" spans="13:13" ht="30" customHeight="1" x14ac:dyDescent="0.4">
      <c r="M1033" s="56"/>
    </row>
    <row r="1034" spans="13:13" ht="30" customHeight="1" x14ac:dyDescent="0.4">
      <c r="M1034" s="56"/>
    </row>
    <row r="1035" spans="13:13" ht="30" customHeight="1" x14ac:dyDescent="0.4">
      <c r="M1035" s="56"/>
    </row>
    <row r="1036" spans="13:13" ht="30" customHeight="1" x14ac:dyDescent="0.4">
      <c r="M1036" s="56"/>
    </row>
    <row r="1037" spans="13:13" ht="30" customHeight="1" x14ac:dyDescent="0.4">
      <c r="M1037" s="56"/>
    </row>
    <row r="1038" spans="13:13" ht="30" customHeight="1" x14ac:dyDescent="0.4">
      <c r="M1038" s="56"/>
    </row>
    <row r="1039" spans="13:13" ht="30" customHeight="1" x14ac:dyDescent="0.4">
      <c r="M1039" s="56"/>
    </row>
    <row r="1040" spans="13:13" ht="30" customHeight="1" x14ac:dyDescent="0.4">
      <c r="M1040" s="56"/>
    </row>
    <row r="1041" spans="13:13" ht="30" customHeight="1" x14ac:dyDescent="0.4">
      <c r="M1041" s="56"/>
    </row>
    <row r="1042" spans="13:13" ht="30" customHeight="1" x14ac:dyDescent="0.4">
      <c r="M1042" s="56"/>
    </row>
    <row r="1043" spans="13:13" ht="30" customHeight="1" x14ac:dyDescent="0.4">
      <c r="M1043" s="56"/>
    </row>
    <row r="1044" spans="13:13" ht="30" customHeight="1" x14ac:dyDescent="0.4">
      <c r="M1044" s="56"/>
    </row>
    <row r="1045" spans="13:13" ht="30" customHeight="1" x14ac:dyDescent="0.4">
      <c r="M1045" s="56"/>
    </row>
    <row r="1046" spans="13:13" ht="30" customHeight="1" x14ac:dyDescent="0.4">
      <c r="M1046" s="56"/>
    </row>
    <row r="1047" spans="13:13" ht="30" customHeight="1" x14ac:dyDescent="0.4">
      <c r="M1047" s="56"/>
    </row>
    <row r="1048" spans="13:13" ht="30" customHeight="1" x14ac:dyDescent="0.4">
      <c r="M1048" s="56"/>
    </row>
    <row r="1049" spans="13:13" ht="30" customHeight="1" x14ac:dyDescent="0.4">
      <c r="M1049" s="56"/>
    </row>
    <row r="1050" spans="13:13" ht="30" customHeight="1" x14ac:dyDescent="0.4">
      <c r="M1050" s="56"/>
    </row>
    <row r="1051" spans="13:13" ht="30" customHeight="1" x14ac:dyDescent="0.4">
      <c r="M1051" s="56"/>
    </row>
    <row r="1052" spans="13:13" ht="30" customHeight="1" x14ac:dyDescent="0.4">
      <c r="M1052" s="56"/>
    </row>
    <row r="1053" spans="13:13" ht="30" customHeight="1" x14ac:dyDescent="0.4">
      <c r="M1053" s="56"/>
    </row>
    <row r="1054" spans="13:13" ht="30" customHeight="1" x14ac:dyDescent="0.4">
      <c r="M1054" s="56"/>
    </row>
    <row r="1055" spans="13:13" ht="30" customHeight="1" x14ac:dyDescent="0.4">
      <c r="M1055" s="56"/>
    </row>
    <row r="1056" spans="13:13" ht="30" customHeight="1" x14ac:dyDescent="0.4">
      <c r="M1056" s="56"/>
    </row>
    <row r="1057" spans="13:13" ht="30" customHeight="1" x14ac:dyDescent="0.4">
      <c r="M1057" s="56"/>
    </row>
    <row r="1058" spans="13:13" ht="30" customHeight="1" x14ac:dyDescent="0.4">
      <c r="M1058" s="56"/>
    </row>
    <row r="1059" spans="13:13" ht="30" customHeight="1" x14ac:dyDescent="0.4">
      <c r="M1059" s="56"/>
    </row>
    <row r="1060" spans="13:13" ht="30" customHeight="1" x14ac:dyDescent="0.4">
      <c r="M1060" s="56"/>
    </row>
    <row r="1061" spans="13:13" ht="30" customHeight="1" x14ac:dyDescent="0.4">
      <c r="M1061" s="56"/>
    </row>
    <row r="1062" spans="13:13" ht="30" customHeight="1" x14ac:dyDescent="0.4">
      <c r="M1062" s="56"/>
    </row>
    <row r="1063" spans="13:13" ht="30" customHeight="1" x14ac:dyDescent="0.4">
      <c r="M1063" s="56"/>
    </row>
    <row r="1064" spans="13:13" ht="30" customHeight="1" x14ac:dyDescent="0.4">
      <c r="M1064" s="56"/>
    </row>
    <row r="1065" spans="13:13" ht="30" customHeight="1" x14ac:dyDescent="0.4">
      <c r="M1065" s="56"/>
    </row>
    <row r="1066" spans="13:13" ht="30" customHeight="1" x14ac:dyDescent="0.4">
      <c r="M1066" s="56"/>
    </row>
    <row r="1067" spans="13:13" ht="30" customHeight="1" x14ac:dyDescent="0.4">
      <c r="M1067" s="56"/>
    </row>
    <row r="1068" spans="13:13" ht="30" customHeight="1" x14ac:dyDescent="0.4">
      <c r="M1068" s="56"/>
    </row>
    <row r="1069" spans="13:13" ht="30" customHeight="1" x14ac:dyDescent="0.4">
      <c r="M1069" s="56"/>
    </row>
    <row r="1070" spans="13:13" ht="30" customHeight="1" x14ac:dyDescent="0.4">
      <c r="M1070" s="56"/>
    </row>
    <row r="1071" spans="13:13" ht="30" customHeight="1" x14ac:dyDescent="0.4">
      <c r="M1071" s="56"/>
    </row>
    <row r="1072" spans="13:13" ht="30" customHeight="1" x14ac:dyDescent="0.4">
      <c r="M1072" s="56"/>
    </row>
    <row r="1073" spans="13:13" ht="30" customHeight="1" x14ac:dyDescent="0.4">
      <c r="M1073" s="56"/>
    </row>
    <row r="1074" spans="13:13" ht="30" customHeight="1" x14ac:dyDescent="0.4">
      <c r="M1074" s="56"/>
    </row>
    <row r="1075" spans="13:13" ht="30" customHeight="1" x14ac:dyDescent="0.4">
      <c r="M1075" s="56"/>
    </row>
    <row r="1076" spans="13:13" ht="30" customHeight="1" x14ac:dyDescent="0.4">
      <c r="M1076" s="56"/>
    </row>
    <row r="1077" spans="13:13" ht="30" customHeight="1" x14ac:dyDescent="0.4">
      <c r="M1077" s="56"/>
    </row>
    <row r="1078" spans="13:13" ht="30" customHeight="1" x14ac:dyDescent="0.4">
      <c r="M1078" s="56"/>
    </row>
    <row r="1079" spans="13:13" ht="30" customHeight="1" x14ac:dyDescent="0.4">
      <c r="M1079" s="56"/>
    </row>
    <row r="1080" spans="13:13" ht="30" customHeight="1" x14ac:dyDescent="0.4">
      <c r="M1080" s="56"/>
    </row>
    <row r="1081" spans="13:13" ht="30" customHeight="1" x14ac:dyDescent="0.4">
      <c r="M1081" s="56"/>
    </row>
    <row r="1082" spans="13:13" ht="30" customHeight="1" x14ac:dyDescent="0.4">
      <c r="M1082" s="56"/>
    </row>
    <row r="1083" spans="13:13" ht="30" customHeight="1" x14ac:dyDescent="0.4">
      <c r="M1083" s="56"/>
    </row>
    <row r="1084" spans="13:13" ht="30" customHeight="1" x14ac:dyDescent="0.4">
      <c r="M1084" s="56"/>
    </row>
    <row r="1085" spans="13:13" ht="30" customHeight="1" x14ac:dyDescent="0.4">
      <c r="M1085" s="56"/>
    </row>
    <row r="1086" spans="13:13" ht="30" customHeight="1" x14ac:dyDescent="0.4">
      <c r="M1086" s="56"/>
    </row>
    <row r="1087" spans="13:13" ht="30" customHeight="1" x14ac:dyDescent="0.4">
      <c r="M1087" s="56"/>
    </row>
    <row r="1088" spans="13:13" ht="30" customHeight="1" x14ac:dyDescent="0.4">
      <c r="M1088" s="56"/>
    </row>
    <row r="1089" spans="13:13" ht="30" customHeight="1" x14ac:dyDescent="0.4">
      <c r="M1089" s="56"/>
    </row>
    <row r="1090" spans="13:13" ht="30" customHeight="1" x14ac:dyDescent="0.4">
      <c r="M1090" s="56"/>
    </row>
    <row r="1091" spans="13:13" ht="30" customHeight="1" x14ac:dyDescent="0.4">
      <c r="M1091" s="56"/>
    </row>
    <row r="1092" spans="13:13" ht="30" customHeight="1" x14ac:dyDescent="0.4">
      <c r="M1092" s="56"/>
    </row>
    <row r="1093" spans="13:13" ht="30" customHeight="1" x14ac:dyDescent="0.4">
      <c r="M1093" s="56"/>
    </row>
    <row r="1094" spans="13:13" ht="30" customHeight="1" x14ac:dyDescent="0.4">
      <c r="M1094" s="56"/>
    </row>
    <row r="1095" spans="13:13" ht="30" customHeight="1" x14ac:dyDescent="0.4">
      <c r="M1095" s="56"/>
    </row>
    <row r="1096" spans="13:13" ht="30" customHeight="1" x14ac:dyDescent="0.4">
      <c r="M1096" s="56"/>
    </row>
    <row r="1097" spans="13:13" ht="30" customHeight="1" x14ac:dyDescent="0.4">
      <c r="M1097" s="56"/>
    </row>
    <row r="1098" spans="13:13" ht="30" customHeight="1" x14ac:dyDescent="0.4">
      <c r="M1098" s="56"/>
    </row>
    <row r="1099" spans="13:13" ht="30" customHeight="1" x14ac:dyDescent="0.4">
      <c r="M1099" s="56"/>
    </row>
    <row r="1100" spans="13:13" ht="30" customHeight="1" x14ac:dyDescent="0.4">
      <c r="M1100" s="56"/>
    </row>
    <row r="1101" spans="13:13" ht="30" customHeight="1" x14ac:dyDescent="0.4">
      <c r="M1101" s="56"/>
    </row>
    <row r="1102" spans="13:13" ht="30" customHeight="1" x14ac:dyDescent="0.4">
      <c r="M1102" s="56"/>
    </row>
    <row r="1103" spans="13:13" ht="30" customHeight="1" x14ac:dyDescent="0.4">
      <c r="M1103" s="56"/>
    </row>
    <row r="1104" spans="13:13" ht="30" customHeight="1" x14ac:dyDescent="0.4">
      <c r="M1104" s="56"/>
    </row>
    <row r="1105" spans="13:13" ht="30" customHeight="1" x14ac:dyDescent="0.4">
      <c r="M1105" s="56"/>
    </row>
    <row r="1106" spans="13:13" ht="30" customHeight="1" x14ac:dyDescent="0.4">
      <c r="M1106" s="56"/>
    </row>
    <row r="1107" spans="13:13" ht="30" customHeight="1" x14ac:dyDescent="0.4">
      <c r="M1107" s="56"/>
    </row>
    <row r="1108" spans="13:13" ht="30" customHeight="1" x14ac:dyDescent="0.4">
      <c r="M1108" s="56"/>
    </row>
    <row r="1109" spans="13:13" ht="30" customHeight="1" x14ac:dyDescent="0.4">
      <c r="M1109" s="56"/>
    </row>
    <row r="1110" spans="13:13" ht="30" customHeight="1" x14ac:dyDescent="0.4">
      <c r="M1110" s="56"/>
    </row>
    <row r="1111" spans="13:13" ht="30" customHeight="1" x14ac:dyDescent="0.4">
      <c r="M1111" s="56"/>
    </row>
    <row r="1112" spans="13:13" ht="30" customHeight="1" x14ac:dyDescent="0.4">
      <c r="M1112" s="56"/>
    </row>
    <row r="1113" spans="13:13" ht="30" customHeight="1" x14ac:dyDescent="0.4">
      <c r="M1113" s="56"/>
    </row>
    <row r="1114" spans="13:13" ht="30" customHeight="1" x14ac:dyDescent="0.4">
      <c r="M1114" s="56"/>
    </row>
    <row r="1115" spans="13:13" ht="30" customHeight="1" x14ac:dyDescent="0.4">
      <c r="M1115" s="56"/>
    </row>
    <row r="1116" spans="13:13" ht="30" customHeight="1" x14ac:dyDescent="0.4">
      <c r="M1116" s="56"/>
    </row>
    <row r="1117" spans="13:13" ht="30" customHeight="1" x14ac:dyDescent="0.4">
      <c r="M1117" s="56"/>
    </row>
    <row r="1118" spans="13:13" ht="30" customHeight="1" x14ac:dyDescent="0.4">
      <c r="M1118" s="56"/>
    </row>
    <row r="1119" spans="13:13" ht="30" customHeight="1" x14ac:dyDescent="0.4">
      <c r="M1119" s="56"/>
    </row>
    <row r="1120" spans="13:13" ht="30" customHeight="1" x14ac:dyDescent="0.4">
      <c r="M1120" s="56"/>
    </row>
    <row r="1121" spans="13:13" ht="30" customHeight="1" x14ac:dyDescent="0.4">
      <c r="M1121" s="56"/>
    </row>
    <row r="1122" spans="13:13" ht="30" customHeight="1" x14ac:dyDescent="0.4">
      <c r="M1122" s="56"/>
    </row>
    <row r="1123" spans="13:13" ht="30" customHeight="1" x14ac:dyDescent="0.4">
      <c r="M1123" s="56"/>
    </row>
    <row r="1124" spans="13:13" ht="30" customHeight="1" x14ac:dyDescent="0.4">
      <c r="M1124" s="56"/>
    </row>
    <row r="1125" spans="13:13" ht="30" customHeight="1" x14ac:dyDescent="0.4">
      <c r="M1125" s="56"/>
    </row>
    <row r="1126" spans="13:13" ht="30" customHeight="1" x14ac:dyDescent="0.4">
      <c r="M1126" s="56"/>
    </row>
    <row r="1127" spans="13:13" ht="30" customHeight="1" x14ac:dyDescent="0.4">
      <c r="M1127" s="56"/>
    </row>
    <row r="1128" spans="13:13" ht="30" customHeight="1" x14ac:dyDescent="0.4">
      <c r="M1128" s="56"/>
    </row>
    <row r="1129" spans="13:13" ht="30" customHeight="1" x14ac:dyDescent="0.4">
      <c r="M1129" s="56"/>
    </row>
    <row r="1130" spans="13:13" ht="30" customHeight="1" x14ac:dyDescent="0.4">
      <c r="M1130" s="56"/>
    </row>
    <row r="1131" spans="13:13" ht="30" customHeight="1" x14ac:dyDescent="0.4">
      <c r="M1131" s="56"/>
    </row>
    <row r="1132" spans="13:13" ht="30" customHeight="1" x14ac:dyDescent="0.4">
      <c r="M1132" s="56"/>
    </row>
    <row r="1133" spans="13:13" ht="30" customHeight="1" x14ac:dyDescent="0.4">
      <c r="M1133" s="56"/>
    </row>
    <row r="1134" spans="13:13" ht="30" customHeight="1" x14ac:dyDescent="0.4">
      <c r="M1134" s="56"/>
    </row>
    <row r="1135" spans="13:13" ht="30" customHeight="1" x14ac:dyDescent="0.4">
      <c r="M1135" s="56"/>
    </row>
    <row r="1136" spans="13:13" ht="30" customHeight="1" x14ac:dyDescent="0.4">
      <c r="M1136" s="56"/>
    </row>
    <row r="1137" spans="13:13" ht="30" customHeight="1" x14ac:dyDescent="0.4">
      <c r="M1137" s="56"/>
    </row>
    <row r="1138" spans="13:13" ht="30" customHeight="1" x14ac:dyDescent="0.4">
      <c r="M1138" s="56"/>
    </row>
    <row r="1139" spans="13:13" ht="30" customHeight="1" x14ac:dyDescent="0.4">
      <c r="M1139" s="56"/>
    </row>
    <row r="1140" spans="13:13" ht="30" customHeight="1" x14ac:dyDescent="0.4">
      <c r="M1140" s="56"/>
    </row>
    <row r="1141" spans="13:13" ht="30" customHeight="1" x14ac:dyDescent="0.4">
      <c r="M1141" s="56"/>
    </row>
    <row r="1142" spans="13:13" ht="30" customHeight="1" x14ac:dyDescent="0.4">
      <c r="M1142" s="56"/>
    </row>
    <row r="1143" spans="13:13" ht="30" customHeight="1" x14ac:dyDescent="0.4">
      <c r="M1143" s="56"/>
    </row>
    <row r="1144" spans="13:13" ht="30" customHeight="1" x14ac:dyDescent="0.4">
      <c r="M1144" s="56"/>
    </row>
    <row r="1145" spans="13:13" ht="30" customHeight="1" x14ac:dyDescent="0.4">
      <c r="M1145" s="56"/>
    </row>
    <row r="1146" spans="13:13" ht="30" customHeight="1" x14ac:dyDescent="0.4">
      <c r="M1146" s="56"/>
    </row>
    <row r="1147" spans="13:13" ht="30" customHeight="1" x14ac:dyDescent="0.4">
      <c r="M1147" s="56"/>
    </row>
    <row r="1148" spans="13:13" ht="30" customHeight="1" x14ac:dyDescent="0.4">
      <c r="M1148" s="56"/>
    </row>
    <row r="1149" spans="13:13" ht="30" customHeight="1" x14ac:dyDescent="0.4">
      <c r="M1149" s="56"/>
    </row>
    <row r="1150" spans="13:13" ht="30" customHeight="1" x14ac:dyDescent="0.4">
      <c r="M1150" s="56"/>
    </row>
    <row r="1151" spans="13:13" ht="30" customHeight="1" x14ac:dyDescent="0.4">
      <c r="M1151" s="56"/>
    </row>
    <row r="1152" spans="13:13" ht="30" customHeight="1" x14ac:dyDescent="0.4">
      <c r="M1152" s="56"/>
    </row>
    <row r="1153" spans="13:13" ht="30" customHeight="1" x14ac:dyDescent="0.4">
      <c r="M1153" s="56"/>
    </row>
    <row r="1154" spans="13:13" ht="30" customHeight="1" x14ac:dyDescent="0.4">
      <c r="M1154" s="56"/>
    </row>
    <row r="1155" spans="13:13" ht="30" customHeight="1" x14ac:dyDescent="0.4">
      <c r="M1155" s="56"/>
    </row>
    <row r="1156" spans="13:13" ht="30" customHeight="1" x14ac:dyDescent="0.4">
      <c r="M1156" s="56"/>
    </row>
    <row r="1157" spans="13:13" ht="30" customHeight="1" x14ac:dyDescent="0.4">
      <c r="M1157" s="56"/>
    </row>
    <row r="1158" spans="13:13" ht="30" customHeight="1" x14ac:dyDescent="0.4">
      <c r="M1158" s="56"/>
    </row>
    <row r="1159" spans="13:13" ht="30" customHeight="1" x14ac:dyDescent="0.4">
      <c r="M1159" s="56"/>
    </row>
    <row r="1160" spans="13:13" ht="30" customHeight="1" x14ac:dyDescent="0.4">
      <c r="M1160" s="56"/>
    </row>
    <row r="1161" spans="13:13" ht="30" customHeight="1" x14ac:dyDescent="0.4">
      <c r="M1161" s="56"/>
    </row>
    <row r="1162" spans="13:13" ht="30" customHeight="1" x14ac:dyDescent="0.4">
      <c r="M1162" s="56"/>
    </row>
    <row r="1163" spans="13:13" ht="30" customHeight="1" x14ac:dyDescent="0.4">
      <c r="M1163" s="56"/>
    </row>
    <row r="1164" spans="13:13" ht="30" customHeight="1" x14ac:dyDescent="0.4">
      <c r="M1164" s="56"/>
    </row>
    <row r="1165" spans="13:13" ht="30" customHeight="1" x14ac:dyDescent="0.4">
      <c r="M1165" s="56"/>
    </row>
    <row r="1166" spans="13:13" ht="30" customHeight="1" x14ac:dyDescent="0.4">
      <c r="M1166" s="56"/>
    </row>
    <row r="1167" spans="13:13" ht="30" customHeight="1" x14ac:dyDescent="0.4">
      <c r="M1167" s="56"/>
    </row>
    <row r="1168" spans="13:13" ht="30" customHeight="1" x14ac:dyDescent="0.4">
      <c r="M1168" s="56"/>
    </row>
    <row r="1169" spans="13:13" ht="30" customHeight="1" x14ac:dyDescent="0.4">
      <c r="M1169" s="56"/>
    </row>
    <row r="1170" spans="13:13" ht="30" customHeight="1" x14ac:dyDescent="0.4">
      <c r="M1170" s="56"/>
    </row>
    <row r="1171" spans="13:13" ht="30" customHeight="1" x14ac:dyDescent="0.4">
      <c r="M1171" s="56"/>
    </row>
    <row r="1172" spans="13:13" ht="30" customHeight="1" x14ac:dyDescent="0.4">
      <c r="M1172" s="56"/>
    </row>
    <row r="1173" spans="13:13" ht="30" customHeight="1" x14ac:dyDescent="0.4">
      <c r="M1173" s="56"/>
    </row>
    <row r="1174" spans="13:13" ht="30" customHeight="1" x14ac:dyDescent="0.4">
      <c r="M1174" s="56"/>
    </row>
    <row r="1175" spans="13:13" ht="30" customHeight="1" x14ac:dyDescent="0.4">
      <c r="M1175" s="56"/>
    </row>
    <row r="1176" spans="13:13" ht="30" customHeight="1" x14ac:dyDescent="0.4">
      <c r="M1176" s="56"/>
    </row>
    <row r="1177" spans="13:13" ht="30" customHeight="1" x14ac:dyDescent="0.4">
      <c r="M1177" s="56"/>
    </row>
    <row r="1178" spans="13:13" ht="30" customHeight="1" x14ac:dyDescent="0.4">
      <c r="M1178" s="56"/>
    </row>
    <row r="1179" spans="13:13" ht="30" customHeight="1" x14ac:dyDescent="0.4">
      <c r="M1179" s="56"/>
    </row>
    <row r="1180" spans="13:13" ht="30" customHeight="1" x14ac:dyDescent="0.4">
      <c r="M1180" s="56"/>
    </row>
    <row r="1181" spans="13:13" ht="30" customHeight="1" x14ac:dyDescent="0.4">
      <c r="M1181" s="56"/>
    </row>
    <row r="1182" spans="13:13" ht="30" customHeight="1" x14ac:dyDescent="0.4">
      <c r="M1182" s="56"/>
    </row>
    <row r="1183" spans="13:13" ht="30" customHeight="1" x14ac:dyDescent="0.4">
      <c r="M1183" s="56"/>
    </row>
    <row r="1184" spans="13:13" ht="30" customHeight="1" x14ac:dyDescent="0.4">
      <c r="M1184" s="56"/>
    </row>
    <row r="1185" spans="13:13" ht="30" customHeight="1" x14ac:dyDescent="0.4">
      <c r="M1185" s="56"/>
    </row>
    <row r="1186" spans="13:13" ht="30" customHeight="1" x14ac:dyDescent="0.4">
      <c r="M1186" s="56"/>
    </row>
    <row r="1187" spans="13:13" ht="30" customHeight="1" x14ac:dyDescent="0.4">
      <c r="M1187" s="56"/>
    </row>
    <row r="1188" spans="13:13" ht="30" customHeight="1" x14ac:dyDescent="0.4">
      <c r="M1188" s="56"/>
    </row>
    <row r="1189" spans="13:13" ht="30" customHeight="1" x14ac:dyDescent="0.4">
      <c r="M1189" s="56"/>
    </row>
    <row r="1190" spans="13:13" ht="30" customHeight="1" x14ac:dyDescent="0.4">
      <c r="M1190" s="56"/>
    </row>
    <row r="1191" spans="13:13" ht="30" customHeight="1" x14ac:dyDescent="0.4">
      <c r="M1191" s="56"/>
    </row>
    <row r="1192" spans="13:13" ht="30" customHeight="1" x14ac:dyDescent="0.4">
      <c r="M1192" s="56"/>
    </row>
    <row r="1193" spans="13:13" ht="30" customHeight="1" x14ac:dyDescent="0.4">
      <c r="M1193" s="56"/>
    </row>
    <row r="1194" spans="13:13" ht="30" customHeight="1" x14ac:dyDescent="0.4">
      <c r="M1194" s="56"/>
    </row>
    <row r="1195" spans="13:13" ht="30" customHeight="1" x14ac:dyDescent="0.4">
      <c r="M1195" s="56"/>
    </row>
    <row r="1196" spans="13:13" ht="30" customHeight="1" x14ac:dyDescent="0.4">
      <c r="M1196" s="56"/>
    </row>
    <row r="1197" spans="13:13" ht="30" customHeight="1" x14ac:dyDescent="0.4">
      <c r="M1197" s="56"/>
    </row>
    <row r="1198" spans="13:13" ht="30" customHeight="1" x14ac:dyDescent="0.4">
      <c r="M1198" s="56"/>
    </row>
    <row r="1199" spans="13:13" ht="30" customHeight="1" x14ac:dyDescent="0.4">
      <c r="M1199" s="56"/>
    </row>
    <row r="1200" spans="13:13" ht="30" customHeight="1" x14ac:dyDescent="0.4">
      <c r="M1200" s="56"/>
    </row>
    <row r="1201" spans="13:13" ht="30" customHeight="1" x14ac:dyDescent="0.4">
      <c r="M1201" s="56"/>
    </row>
    <row r="1202" spans="13:13" ht="30" customHeight="1" x14ac:dyDescent="0.4">
      <c r="M1202" s="56"/>
    </row>
    <row r="1203" spans="13:13" ht="30" customHeight="1" x14ac:dyDescent="0.4">
      <c r="M1203" s="56"/>
    </row>
    <row r="1204" spans="13:13" ht="30" customHeight="1" x14ac:dyDescent="0.4">
      <c r="M1204" s="56"/>
    </row>
    <row r="1205" spans="13:13" ht="30" customHeight="1" x14ac:dyDescent="0.4">
      <c r="M1205" s="56"/>
    </row>
    <row r="1206" spans="13:13" ht="30" customHeight="1" x14ac:dyDescent="0.4">
      <c r="M1206" s="56"/>
    </row>
    <row r="1207" spans="13:13" ht="30" customHeight="1" x14ac:dyDescent="0.4">
      <c r="M1207" s="56"/>
    </row>
    <row r="1208" spans="13:13" ht="30" customHeight="1" x14ac:dyDescent="0.4">
      <c r="M1208" s="56"/>
    </row>
    <row r="1209" spans="13:13" ht="30" customHeight="1" x14ac:dyDescent="0.4">
      <c r="M1209" s="56"/>
    </row>
    <row r="1210" spans="13:13" ht="30" customHeight="1" x14ac:dyDescent="0.4">
      <c r="M1210" s="56"/>
    </row>
    <row r="1211" spans="13:13" ht="30" customHeight="1" x14ac:dyDescent="0.4">
      <c r="M1211" s="56"/>
    </row>
    <row r="1212" spans="13:13" ht="30" customHeight="1" x14ac:dyDescent="0.4">
      <c r="M1212" s="56"/>
    </row>
    <row r="1213" spans="13:13" ht="30" customHeight="1" x14ac:dyDescent="0.4">
      <c r="M1213" s="56"/>
    </row>
    <row r="1214" spans="13:13" ht="30" customHeight="1" x14ac:dyDescent="0.4">
      <c r="M1214" s="56"/>
    </row>
    <row r="1215" spans="13:13" ht="30" customHeight="1" x14ac:dyDescent="0.4">
      <c r="M1215" s="56"/>
    </row>
    <row r="1216" spans="13:13" ht="30" customHeight="1" x14ac:dyDescent="0.4">
      <c r="M1216" s="56"/>
    </row>
    <row r="1217" spans="13:13" ht="30" customHeight="1" x14ac:dyDescent="0.4">
      <c r="M1217" s="56"/>
    </row>
    <row r="1218" spans="13:13" ht="30" customHeight="1" x14ac:dyDescent="0.4">
      <c r="M1218" s="56"/>
    </row>
    <row r="1219" spans="13:13" ht="30" customHeight="1" x14ac:dyDescent="0.4">
      <c r="M1219" s="56"/>
    </row>
    <row r="1220" spans="13:13" ht="30" customHeight="1" x14ac:dyDescent="0.4">
      <c r="M1220" s="56"/>
    </row>
    <row r="1221" spans="13:13" ht="30" customHeight="1" x14ac:dyDescent="0.4">
      <c r="M1221" s="56"/>
    </row>
    <row r="1222" spans="13:13" ht="30" customHeight="1" x14ac:dyDescent="0.4">
      <c r="M1222" s="56"/>
    </row>
    <row r="1223" spans="13:13" ht="30" customHeight="1" x14ac:dyDescent="0.4">
      <c r="M1223" s="56"/>
    </row>
    <row r="1224" spans="13:13" ht="30" customHeight="1" x14ac:dyDescent="0.4">
      <c r="M1224" s="56"/>
    </row>
    <row r="1225" spans="13:13" ht="30" customHeight="1" x14ac:dyDescent="0.4">
      <c r="M1225" s="56"/>
    </row>
    <row r="1226" spans="13:13" ht="30" customHeight="1" x14ac:dyDescent="0.4">
      <c r="M1226" s="56"/>
    </row>
    <row r="1227" spans="13:13" ht="30" customHeight="1" x14ac:dyDescent="0.4">
      <c r="M1227" s="56"/>
    </row>
    <row r="1228" spans="13:13" ht="30" customHeight="1" x14ac:dyDescent="0.4">
      <c r="M1228" s="56"/>
    </row>
    <row r="1229" spans="13:13" ht="30" customHeight="1" x14ac:dyDescent="0.4">
      <c r="M1229" s="56"/>
    </row>
    <row r="1230" spans="13:13" ht="30" customHeight="1" x14ac:dyDescent="0.4">
      <c r="M1230" s="56"/>
    </row>
    <row r="1231" spans="13:13" ht="30" customHeight="1" x14ac:dyDescent="0.4">
      <c r="M1231" s="56"/>
    </row>
    <row r="1232" spans="13:13" ht="30" customHeight="1" x14ac:dyDescent="0.4">
      <c r="M1232" s="56"/>
    </row>
    <row r="1233" spans="13:13" ht="30" customHeight="1" x14ac:dyDescent="0.4">
      <c r="M1233" s="56"/>
    </row>
    <row r="1234" spans="13:13" ht="30" customHeight="1" x14ac:dyDescent="0.4">
      <c r="M1234" s="56"/>
    </row>
    <row r="1235" spans="13:13" ht="30" customHeight="1" x14ac:dyDescent="0.4">
      <c r="M1235" s="56"/>
    </row>
    <row r="1236" spans="13:13" ht="30" customHeight="1" x14ac:dyDescent="0.4">
      <c r="M1236" s="56"/>
    </row>
    <row r="1237" spans="13:13" ht="30" customHeight="1" x14ac:dyDescent="0.4">
      <c r="M1237" s="56"/>
    </row>
    <row r="1238" spans="13:13" ht="30" customHeight="1" x14ac:dyDescent="0.4">
      <c r="M1238" s="56"/>
    </row>
    <row r="1239" spans="13:13" ht="30" customHeight="1" x14ac:dyDescent="0.4">
      <c r="M1239" s="56"/>
    </row>
    <row r="1240" spans="13:13" ht="30" customHeight="1" x14ac:dyDescent="0.4">
      <c r="M1240" s="56"/>
    </row>
    <row r="1241" spans="13:13" ht="30" customHeight="1" x14ac:dyDescent="0.4">
      <c r="M1241" s="56"/>
    </row>
    <row r="1242" spans="13:13" ht="30" customHeight="1" x14ac:dyDescent="0.4">
      <c r="M1242" s="56"/>
    </row>
    <row r="1243" spans="13:13" ht="30" customHeight="1" x14ac:dyDescent="0.4">
      <c r="M1243" s="56"/>
    </row>
    <row r="1244" spans="13:13" ht="30" customHeight="1" x14ac:dyDescent="0.4">
      <c r="M1244" s="56"/>
    </row>
    <row r="1245" spans="13:13" ht="30" customHeight="1" x14ac:dyDescent="0.4">
      <c r="M1245" s="56"/>
    </row>
    <row r="1246" spans="13:13" ht="30" customHeight="1" x14ac:dyDescent="0.4">
      <c r="M1246" s="56"/>
    </row>
    <row r="1247" spans="13:13" ht="30" customHeight="1" x14ac:dyDescent="0.4">
      <c r="M1247" s="56"/>
    </row>
    <row r="1248" spans="13:13" ht="30" customHeight="1" x14ac:dyDescent="0.4">
      <c r="M1248" s="56"/>
    </row>
    <row r="1249" spans="13:13" ht="30" customHeight="1" x14ac:dyDescent="0.4">
      <c r="M1249" s="56"/>
    </row>
    <row r="1250" spans="13:13" ht="30" customHeight="1" x14ac:dyDescent="0.4">
      <c r="M1250" s="56"/>
    </row>
    <row r="1251" spans="13:13" ht="30" customHeight="1" x14ac:dyDescent="0.4">
      <c r="M1251" s="56"/>
    </row>
    <row r="1252" spans="13:13" ht="30" customHeight="1" x14ac:dyDescent="0.4">
      <c r="M1252" s="56"/>
    </row>
    <row r="1253" spans="13:13" ht="30" customHeight="1" x14ac:dyDescent="0.4">
      <c r="M1253" s="56"/>
    </row>
    <row r="1254" spans="13:13" ht="30" customHeight="1" x14ac:dyDescent="0.4">
      <c r="M1254" s="56"/>
    </row>
    <row r="1255" spans="13:13" ht="30" customHeight="1" x14ac:dyDescent="0.4">
      <c r="M1255" s="56"/>
    </row>
    <row r="1256" spans="13:13" ht="30" customHeight="1" x14ac:dyDescent="0.4">
      <c r="M1256" s="56"/>
    </row>
    <row r="1257" spans="13:13" ht="30" customHeight="1" x14ac:dyDescent="0.4">
      <c r="M1257" s="56"/>
    </row>
    <row r="1258" spans="13:13" ht="30" customHeight="1" x14ac:dyDescent="0.4">
      <c r="M1258" s="56"/>
    </row>
    <row r="1259" spans="13:13" ht="30" customHeight="1" x14ac:dyDescent="0.4">
      <c r="M1259" s="56"/>
    </row>
    <row r="1260" spans="13:13" ht="30" customHeight="1" x14ac:dyDescent="0.4">
      <c r="M1260" s="56"/>
    </row>
    <row r="1261" spans="13:13" ht="30" customHeight="1" x14ac:dyDescent="0.4">
      <c r="M1261" s="56"/>
    </row>
    <row r="1262" spans="13:13" ht="30" customHeight="1" x14ac:dyDescent="0.4">
      <c r="M1262" s="56"/>
    </row>
    <row r="1263" spans="13:13" ht="30" customHeight="1" x14ac:dyDescent="0.4">
      <c r="M1263" s="56"/>
    </row>
    <row r="1264" spans="13:13" ht="30" customHeight="1" x14ac:dyDescent="0.4">
      <c r="M1264" s="56"/>
    </row>
    <row r="1265" spans="13:13" ht="30" customHeight="1" x14ac:dyDescent="0.4">
      <c r="M1265" s="56"/>
    </row>
    <row r="1266" spans="13:13" ht="30" customHeight="1" x14ac:dyDescent="0.4">
      <c r="M1266" s="56"/>
    </row>
    <row r="1267" spans="13:13" ht="30" customHeight="1" x14ac:dyDescent="0.4">
      <c r="M1267" s="56"/>
    </row>
    <row r="1268" spans="13:13" ht="30" customHeight="1" x14ac:dyDescent="0.4">
      <c r="M1268" s="56"/>
    </row>
    <row r="1269" spans="13:13" ht="30" customHeight="1" x14ac:dyDescent="0.4">
      <c r="M1269" s="56"/>
    </row>
    <row r="1270" spans="13:13" ht="30" customHeight="1" x14ac:dyDescent="0.4">
      <c r="M1270" s="56"/>
    </row>
    <row r="1271" spans="13:13" ht="30" customHeight="1" x14ac:dyDescent="0.4">
      <c r="M1271" s="56"/>
    </row>
    <row r="1272" spans="13:13" ht="30" customHeight="1" x14ac:dyDescent="0.4">
      <c r="M1272" s="56"/>
    </row>
    <row r="1273" spans="13:13" ht="30" customHeight="1" x14ac:dyDescent="0.4">
      <c r="M1273" s="56"/>
    </row>
    <row r="1274" spans="13:13" ht="30" customHeight="1" x14ac:dyDescent="0.4">
      <c r="M1274" s="56"/>
    </row>
    <row r="1275" spans="13:13" ht="30" customHeight="1" x14ac:dyDescent="0.4">
      <c r="M1275" s="56"/>
    </row>
    <row r="1276" spans="13:13" ht="30" customHeight="1" x14ac:dyDescent="0.4">
      <c r="M1276" s="56"/>
    </row>
    <row r="1277" spans="13:13" ht="30" customHeight="1" x14ac:dyDescent="0.4">
      <c r="M1277" s="56"/>
    </row>
    <row r="1278" spans="13:13" ht="30" customHeight="1" x14ac:dyDescent="0.4">
      <c r="M1278" s="56"/>
    </row>
    <row r="1279" spans="13:13" ht="30" customHeight="1" x14ac:dyDescent="0.4">
      <c r="M1279" s="56"/>
    </row>
    <row r="1280" spans="13:13" ht="30" customHeight="1" x14ac:dyDescent="0.4">
      <c r="M1280" s="56"/>
    </row>
    <row r="1281" spans="13:13" ht="30" customHeight="1" x14ac:dyDescent="0.4">
      <c r="M1281" s="56"/>
    </row>
    <row r="1282" spans="13:13" ht="30" customHeight="1" x14ac:dyDescent="0.4">
      <c r="M1282" s="56"/>
    </row>
    <row r="1283" spans="13:13" ht="30" customHeight="1" x14ac:dyDescent="0.4">
      <c r="M1283" s="56"/>
    </row>
    <row r="1284" spans="13:13" ht="30" customHeight="1" x14ac:dyDescent="0.4">
      <c r="M1284" s="56"/>
    </row>
    <row r="1285" spans="13:13" ht="30" customHeight="1" x14ac:dyDescent="0.4">
      <c r="M1285" s="56"/>
    </row>
    <row r="1286" spans="13:13" ht="30" customHeight="1" x14ac:dyDescent="0.4">
      <c r="M1286" s="56"/>
    </row>
    <row r="1287" spans="13:13" ht="30" customHeight="1" x14ac:dyDescent="0.4">
      <c r="M1287" s="56"/>
    </row>
    <row r="1288" spans="13:13" ht="30" customHeight="1" x14ac:dyDescent="0.4">
      <c r="M1288" s="56"/>
    </row>
    <row r="1289" spans="13:13" ht="30" customHeight="1" x14ac:dyDescent="0.4">
      <c r="M1289" s="56"/>
    </row>
    <row r="1290" spans="13:13" ht="30" customHeight="1" x14ac:dyDescent="0.4">
      <c r="M1290" s="56"/>
    </row>
    <row r="1291" spans="13:13" ht="30" customHeight="1" x14ac:dyDescent="0.4">
      <c r="M1291" s="56"/>
    </row>
    <row r="1292" spans="13:13" ht="30" customHeight="1" x14ac:dyDescent="0.4">
      <c r="M1292" s="56"/>
    </row>
    <row r="1293" spans="13:13" ht="30" customHeight="1" x14ac:dyDescent="0.4">
      <c r="M1293" s="56"/>
    </row>
    <row r="1294" spans="13:13" ht="30" customHeight="1" x14ac:dyDescent="0.4">
      <c r="M1294" s="56"/>
    </row>
    <row r="1295" spans="13:13" ht="30" customHeight="1" x14ac:dyDescent="0.4">
      <c r="M1295" s="56"/>
    </row>
    <row r="1296" spans="13:13" ht="30" customHeight="1" x14ac:dyDescent="0.4">
      <c r="M1296" s="56"/>
    </row>
    <row r="1297" spans="13:13" ht="30" customHeight="1" x14ac:dyDescent="0.4">
      <c r="M1297" s="56"/>
    </row>
    <row r="1298" spans="13:13" ht="30" customHeight="1" x14ac:dyDescent="0.4">
      <c r="M1298" s="56"/>
    </row>
    <row r="1299" spans="13:13" ht="30" customHeight="1" x14ac:dyDescent="0.4">
      <c r="M1299" s="56"/>
    </row>
    <row r="1300" spans="13:13" ht="30" customHeight="1" x14ac:dyDescent="0.4">
      <c r="M1300" s="56"/>
    </row>
    <row r="1301" spans="13:13" ht="30" customHeight="1" x14ac:dyDescent="0.4">
      <c r="M1301" s="56"/>
    </row>
    <row r="1302" spans="13:13" ht="30" customHeight="1" x14ac:dyDescent="0.4">
      <c r="M1302" s="56"/>
    </row>
    <row r="1303" spans="13:13" ht="30" customHeight="1" x14ac:dyDescent="0.4">
      <c r="M1303" s="56"/>
    </row>
    <row r="1304" spans="13:13" ht="30" customHeight="1" x14ac:dyDescent="0.4">
      <c r="M1304" s="56"/>
    </row>
    <row r="1305" spans="13:13" ht="30" customHeight="1" x14ac:dyDescent="0.4">
      <c r="M1305" s="56"/>
    </row>
    <row r="1306" spans="13:13" ht="30" customHeight="1" x14ac:dyDescent="0.4">
      <c r="M1306" s="56"/>
    </row>
    <row r="1307" spans="13:13" ht="30" customHeight="1" x14ac:dyDescent="0.4">
      <c r="M1307" s="56"/>
    </row>
    <row r="1308" spans="13:13" ht="30" customHeight="1" x14ac:dyDescent="0.4">
      <c r="M1308" s="56"/>
    </row>
    <row r="1309" spans="13:13" ht="30" customHeight="1" x14ac:dyDescent="0.4">
      <c r="M1309" s="56"/>
    </row>
    <row r="1310" spans="13:13" ht="30" customHeight="1" x14ac:dyDescent="0.4">
      <c r="M1310" s="56"/>
    </row>
    <row r="1311" spans="13:13" ht="30" customHeight="1" x14ac:dyDescent="0.4">
      <c r="M1311" s="56"/>
    </row>
    <row r="1312" spans="13:13" ht="30" customHeight="1" x14ac:dyDescent="0.4">
      <c r="M1312" s="56"/>
    </row>
    <row r="1313" spans="13:13" ht="30" customHeight="1" x14ac:dyDescent="0.4">
      <c r="M1313" s="56"/>
    </row>
    <row r="1314" spans="13:13" ht="30" customHeight="1" x14ac:dyDescent="0.4">
      <c r="M1314" s="56"/>
    </row>
    <row r="1315" spans="13:13" ht="30" customHeight="1" x14ac:dyDescent="0.4">
      <c r="M1315" s="56"/>
    </row>
    <row r="1316" spans="13:13" ht="30" customHeight="1" x14ac:dyDescent="0.4">
      <c r="M1316" s="56"/>
    </row>
    <row r="1317" spans="13:13" ht="30" customHeight="1" x14ac:dyDescent="0.4">
      <c r="M1317" s="56"/>
    </row>
    <row r="1318" spans="13:13" ht="30" customHeight="1" x14ac:dyDescent="0.4">
      <c r="M1318" s="56"/>
    </row>
    <row r="1319" spans="13:13" ht="30" customHeight="1" x14ac:dyDescent="0.4">
      <c r="M1319" s="56"/>
    </row>
    <row r="1320" spans="13:13" ht="30" customHeight="1" x14ac:dyDescent="0.4">
      <c r="M1320" s="56"/>
    </row>
    <row r="1321" spans="13:13" ht="30" customHeight="1" x14ac:dyDescent="0.4">
      <c r="M1321" s="56"/>
    </row>
    <row r="1322" spans="13:13" ht="30" customHeight="1" x14ac:dyDescent="0.4">
      <c r="M1322" s="56"/>
    </row>
    <row r="1323" spans="13:13" ht="30" customHeight="1" x14ac:dyDescent="0.4">
      <c r="M1323" s="56"/>
    </row>
    <row r="1324" spans="13:13" ht="30" customHeight="1" x14ac:dyDescent="0.4">
      <c r="M1324" s="56"/>
    </row>
    <row r="1325" spans="13:13" ht="30" customHeight="1" x14ac:dyDescent="0.4">
      <c r="M1325" s="56"/>
    </row>
    <row r="1326" spans="13:13" ht="30" customHeight="1" x14ac:dyDescent="0.4">
      <c r="M1326" s="56"/>
    </row>
    <row r="1327" spans="13:13" ht="30" customHeight="1" x14ac:dyDescent="0.4">
      <c r="M1327" s="56"/>
    </row>
    <row r="1328" spans="13:13" ht="30" customHeight="1" x14ac:dyDescent="0.4">
      <c r="M1328" s="56"/>
    </row>
    <row r="1329" spans="13:13" ht="30" customHeight="1" x14ac:dyDescent="0.4">
      <c r="M1329" s="56"/>
    </row>
    <row r="1330" spans="13:13" ht="30" customHeight="1" x14ac:dyDescent="0.4">
      <c r="M1330" s="56"/>
    </row>
    <row r="1331" spans="13:13" ht="30" customHeight="1" x14ac:dyDescent="0.4">
      <c r="M1331" s="56"/>
    </row>
    <row r="1332" spans="13:13" ht="30" customHeight="1" x14ac:dyDescent="0.4">
      <c r="M1332" s="56"/>
    </row>
    <row r="1333" spans="13:13" ht="30" customHeight="1" x14ac:dyDescent="0.4">
      <c r="M1333" s="56"/>
    </row>
    <row r="1334" spans="13:13" ht="30" customHeight="1" x14ac:dyDescent="0.4">
      <c r="M1334" s="56"/>
    </row>
    <row r="1335" spans="13:13" ht="30" customHeight="1" x14ac:dyDescent="0.4">
      <c r="M1335" s="56"/>
    </row>
    <row r="1336" spans="13:13" ht="30" customHeight="1" x14ac:dyDescent="0.4">
      <c r="M1336" s="56"/>
    </row>
    <row r="1337" spans="13:13" ht="30" customHeight="1" x14ac:dyDescent="0.4">
      <c r="M1337" s="56"/>
    </row>
    <row r="1338" spans="13:13" ht="30" customHeight="1" x14ac:dyDescent="0.4">
      <c r="M1338" s="56"/>
    </row>
    <row r="1339" spans="13:13" ht="30" customHeight="1" x14ac:dyDescent="0.4">
      <c r="M1339" s="56"/>
    </row>
    <row r="1340" spans="13:13" ht="30" customHeight="1" x14ac:dyDescent="0.4">
      <c r="M1340" s="56"/>
    </row>
    <row r="1341" spans="13:13" ht="30" customHeight="1" x14ac:dyDescent="0.4">
      <c r="M1341" s="56"/>
    </row>
    <row r="1342" spans="13:13" ht="30" customHeight="1" x14ac:dyDescent="0.4">
      <c r="M1342" s="56"/>
    </row>
    <row r="1343" spans="13:13" ht="30" customHeight="1" x14ac:dyDescent="0.4">
      <c r="M1343" s="56"/>
    </row>
    <row r="1344" spans="13:13" ht="30" customHeight="1" x14ac:dyDescent="0.4">
      <c r="M1344" s="56"/>
    </row>
    <row r="1345" spans="13:13" ht="30" customHeight="1" x14ac:dyDescent="0.4">
      <c r="M1345" s="56"/>
    </row>
    <row r="1346" spans="13:13" ht="30" customHeight="1" x14ac:dyDescent="0.4">
      <c r="M1346" s="56"/>
    </row>
    <row r="1347" spans="13:13" ht="30" customHeight="1" x14ac:dyDescent="0.4">
      <c r="M1347" s="56"/>
    </row>
    <row r="1348" spans="13:13" ht="30" customHeight="1" x14ac:dyDescent="0.4">
      <c r="M1348" s="56"/>
    </row>
    <row r="1349" spans="13:13" ht="30" customHeight="1" x14ac:dyDescent="0.4">
      <c r="M1349" s="56"/>
    </row>
    <row r="1350" spans="13:13" ht="30" customHeight="1" x14ac:dyDescent="0.4">
      <c r="M1350" s="56"/>
    </row>
    <row r="1351" spans="13:13" ht="30" customHeight="1" x14ac:dyDescent="0.4">
      <c r="M1351" s="56"/>
    </row>
    <row r="1352" spans="13:13" ht="30" customHeight="1" x14ac:dyDescent="0.4">
      <c r="M1352" s="56"/>
    </row>
    <row r="1353" spans="13:13" ht="30" customHeight="1" x14ac:dyDescent="0.4">
      <c r="M1353" s="56"/>
    </row>
    <row r="1354" spans="13:13" ht="30" customHeight="1" x14ac:dyDescent="0.4">
      <c r="M1354" s="56"/>
    </row>
    <row r="1355" spans="13:13" ht="30" customHeight="1" x14ac:dyDescent="0.4">
      <c r="M1355" s="56"/>
    </row>
    <row r="1356" spans="13:13" ht="30" customHeight="1" x14ac:dyDescent="0.4">
      <c r="M1356" s="56"/>
    </row>
    <row r="1357" spans="13:13" ht="30" customHeight="1" x14ac:dyDescent="0.4">
      <c r="M1357" s="56"/>
    </row>
    <row r="1358" spans="13:13" ht="30" customHeight="1" x14ac:dyDescent="0.4">
      <c r="M1358" s="56"/>
    </row>
    <row r="1359" spans="13:13" ht="30" customHeight="1" x14ac:dyDescent="0.4">
      <c r="M1359" s="56"/>
    </row>
    <row r="1360" spans="13:13" ht="30" customHeight="1" x14ac:dyDescent="0.4">
      <c r="M1360" s="56"/>
    </row>
    <row r="1361" spans="13:13" ht="30" customHeight="1" x14ac:dyDescent="0.4">
      <c r="M1361" s="56"/>
    </row>
    <row r="1362" spans="13:13" ht="30" customHeight="1" x14ac:dyDescent="0.4">
      <c r="M1362" s="56"/>
    </row>
    <row r="1363" spans="13:13" ht="30" customHeight="1" x14ac:dyDescent="0.4">
      <c r="M1363" s="56"/>
    </row>
    <row r="1364" spans="13:13" ht="30" customHeight="1" x14ac:dyDescent="0.4">
      <c r="M1364" s="56"/>
    </row>
    <row r="1365" spans="13:13" ht="30" customHeight="1" x14ac:dyDescent="0.4">
      <c r="M1365" s="56"/>
    </row>
    <row r="1366" spans="13:13" ht="30" customHeight="1" x14ac:dyDescent="0.4">
      <c r="M1366" s="56"/>
    </row>
    <row r="1367" spans="13:13" ht="30" customHeight="1" x14ac:dyDescent="0.4">
      <c r="M1367" s="56"/>
    </row>
    <row r="1368" spans="13:13" ht="30" customHeight="1" x14ac:dyDescent="0.4">
      <c r="M1368" s="56"/>
    </row>
    <row r="1369" spans="13:13" ht="30" customHeight="1" x14ac:dyDescent="0.4">
      <c r="M1369" s="56"/>
    </row>
    <row r="1370" spans="13:13" ht="30" customHeight="1" x14ac:dyDescent="0.4">
      <c r="M1370" s="56"/>
    </row>
    <row r="1371" spans="13:13" ht="30" customHeight="1" x14ac:dyDescent="0.4">
      <c r="M1371" s="56"/>
    </row>
    <row r="1372" spans="13:13" ht="30" customHeight="1" x14ac:dyDescent="0.4">
      <c r="M1372" s="56"/>
    </row>
    <row r="1373" spans="13:13" ht="30" customHeight="1" x14ac:dyDescent="0.4">
      <c r="M1373" s="56"/>
    </row>
    <row r="1374" spans="13:13" ht="30" customHeight="1" x14ac:dyDescent="0.4">
      <c r="M1374" s="56"/>
    </row>
    <row r="1375" spans="13:13" ht="30" customHeight="1" x14ac:dyDescent="0.4">
      <c r="M1375" s="56"/>
    </row>
    <row r="1376" spans="13:13" ht="30" customHeight="1" x14ac:dyDescent="0.4">
      <c r="M1376" s="56"/>
    </row>
    <row r="1377" spans="13:13" ht="30" customHeight="1" x14ac:dyDescent="0.4">
      <c r="M1377" s="56"/>
    </row>
    <row r="1378" spans="13:13" ht="30" customHeight="1" x14ac:dyDescent="0.4">
      <c r="M1378" s="56"/>
    </row>
    <row r="1379" spans="13:13" ht="30" customHeight="1" x14ac:dyDescent="0.4">
      <c r="M1379" s="56"/>
    </row>
    <row r="1380" spans="13:13" ht="30" customHeight="1" x14ac:dyDescent="0.4">
      <c r="M1380" s="56"/>
    </row>
    <row r="1381" spans="13:13" ht="30" customHeight="1" x14ac:dyDescent="0.4">
      <c r="M1381" s="56"/>
    </row>
    <row r="1382" spans="13:13" ht="30" customHeight="1" x14ac:dyDescent="0.4">
      <c r="M1382" s="56"/>
    </row>
    <row r="1383" spans="13:13" ht="30" customHeight="1" x14ac:dyDescent="0.4">
      <c r="M1383" s="56"/>
    </row>
    <row r="1384" spans="13:13" ht="30" customHeight="1" x14ac:dyDescent="0.4">
      <c r="M1384" s="56"/>
    </row>
    <row r="1385" spans="13:13" ht="30" customHeight="1" x14ac:dyDescent="0.4">
      <c r="M1385" s="56"/>
    </row>
    <row r="1386" spans="13:13" ht="30" customHeight="1" x14ac:dyDescent="0.4">
      <c r="M1386" s="56"/>
    </row>
    <row r="1387" spans="13:13" ht="30" customHeight="1" x14ac:dyDescent="0.4">
      <c r="M1387" s="56"/>
    </row>
    <row r="1388" spans="13:13" ht="30" customHeight="1" x14ac:dyDescent="0.4">
      <c r="M1388" s="56"/>
    </row>
    <row r="1389" spans="13:13" ht="30" customHeight="1" x14ac:dyDescent="0.4">
      <c r="M1389" s="56"/>
    </row>
    <row r="1390" spans="13:13" ht="30" customHeight="1" x14ac:dyDescent="0.4">
      <c r="M1390" s="56"/>
    </row>
    <row r="1391" spans="13:13" ht="30" customHeight="1" x14ac:dyDescent="0.4">
      <c r="M1391" s="56"/>
    </row>
    <row r="1392" spans="13:13" ht="30" customHeight="1" x14ac:dyDescent="0.4">
      <c r="M1392" s="56"/>
    </row>
    <row r="1393" spans="13:13" ht="30" customHeight="1" x14ac:dyDescent="0.4">
      <c r="M1393" s="56"/>
    </row>
    <row r="1394" spans="13:13" ht="30" customHeight="1" x14ac:dyDescent="0.4">
      <c r="M1394" s="56"/>
    </row>
    <row r="1395" spans="13:13" ht="30" customHeight="1" x14ac:dyDescent="0.4">
      <c r="M1395" s="56"/>
    </row>
    <row r="1396" spans="13:13" ht="30" customHeight="1" x14ac:dyDescent="0.4">
      <c r="M1396" s="56"/>
    </row>
    <row r="1397" spans="13:13" ht="30" customHeight="1" x14ac:dyDescent="0.4">
      <c r="M1397" s="56"/>
    </row>
    <row r="1398" spans="13:13" ht="30" customHeight="1" x14ac:dyDescent="0.4">
      <c r="M1398" s="56"/>
    </row>
    <row r="1399" spans="13:13" ht="30" customHeight="1" x14ac:dyDescent="0.4">
      <c r="M1399" s="56"/>
    </row>
    <row r="1400" spans="13:13" ht="30" customHeight="1" x14ac:dyDescent="0.4">
      <c r="M1400" s="56"/>
    </row>
    <row r="1401" spans="13:13" ht="30" customHeight="1" x14ac:dyDescent="0.4">
      <c r="M1401" s="56"/>
    </row>
    <row r="1402" spans="13:13" ht="30" customHeight="1" x14ac:dyDescent="0.4">
      <c r="M1402" s="56"/>
    </row>
    <row r="1403" spans="13:13" ht="30" customHeight="1" x14ac:dyDescent="0.4">
      <c r="M1403" s="56"/>
    </row>
    <row r="1404" spans="13:13" ht="30" customHeight="1" x14ac:dyDescent="0.4">
      <c r="M1404" s="56"/>
    </row>
    <row r="1405" spans="13:13" ht="30" customHeight="1" x14ac:dyDescent="0.4">
      <c r="M1405" s="56"/>
    </row>
    <row r="1406" spans="13:13" ht="30" customHeight="1" x14ac:dyDescent="0.4">
      <c r="M1406" s="56"/>
    </row>
    <row r="1407" spans="13:13" ht="30" customHeight="1" x14ac:dyDescent="0.4">
      <c r="M1407" s="56"/>
    </row>
    <row r="1408" spans="13:13" ht="30" customHeight="1" x14ac:dyDescent="0.4">
      <c r="M1408" s="56"/>
    </row>
    <row r="1409" spans="13:13" ht="30" customHeight="1" x14ac:dyDescent="0.4">
      <c r="M1409" s="56"/>
    </row>
    <row r="1410" spans="13:13" ht="30" customHeight="1" x14ac:dyDescent="0.4">
      <c r="M1410" s="56"/>
    </row>
    <row r="1411" spans="13:13" ht="30" customHeight="1" x14ac:dyDescent="0.4">
      <c r="M1411" s="56"/>
    </row>
    <row r="1412" spans="13:13" ht="30" customHeight="1" x14ac:dyDescent="0.4">
      <c r="M1412" s="56"/>
    </row>
    <row r="1413" spans="13:13" ht="30" customHeight="1" x14ac:dyDescent="0.4">
      <c r="M1413" s="56"/>
    </row>
    <row r="1414" spans="13:13" ht="30" customHeight="1" x14ac:dyDescent="0.4">
      <c r="M1414" s="56"/>
    </row>
    <row r="1415" spans="13:13" ht="30" customHeight="1" x14ac:dyDescent="0.4">
      <c r="M1415" s="56"/>
    </row>
    <row r="1416" spans="13:13" ht="30" customHeight="1" x14ac:dyDescent="0.4">
      <c r="M1416" s="56"/>
    </row>
    <row r="1417" spans="13:13" ht="30" customHeight="1" x14ac:dyDescent="0.4">
      <c r="M1417" s="56"/>
    </row>
    <row r="1418" spans="13:13" ht="30" customHeight="1" x14ac:dyDescent="0.4">
      <c r="M1418" s="56"/>
    </row>
    <row r="1419" spans="13:13" ht="30" customHeight="1" x14ac:dyDescent="0.4">
      <c r="M1419" s="56"/>
    </row>
    <row r="1420" spans="13:13" ht="30" customHeight="1" x14ac:dyDescent="0.4">
      <c r="M1420" s="56"/>
    </row>
    <row r="1421" spans="13:13" ht="30" customHeight="1" x14ac:dyDescent="0.4">
      <c r="M1421" s="56"/>
    </row>
    <row r="1422" spans="13:13" ht="30" customHeight="1" x14ac:dyDescent="0.4">
      <c r="M1422" s="56"/>
    </row>
    <row r="1423" spans="13:13" ht="30" customHeight="1" x14ac:dyDescent="0.4">
      <c r="M1423" s="56"/>
    </row>
    <row r="1424" spans="13:13" ht="30" customHeight="1" x14ac:dyDescent="0.4">
      <c r="M1424" s="56"/>
    </row>
    <row r="1425" spans="13:13" ht="30" customHeight="1" x14ac:dyDescent="0.4">
      <c r="M1425" s="56"/>
    </row>
    <row r="1426" spans="13:13" ht="30" customHeight="1" x14ac:dyDescent="0.4">
      <c r="M1426" s="56"/>
    </row>
    <row r="1427" spans="13:13" ht="30" customHeight="1" x14ac:dyDescent="0.4">
      <c r="M1427" s="56"/>
    </row>
    <row r="1428" spans="13:13" ht="30" customHeight="1" x14ac:dyDescent="0.4">
      <c r="M1428" s="56"/>
    </row>
    <row r="1429" spans="13:13" ht="30" customHeight="1" x14ac:dyDescent="0.4">
      <c r="M1429" s="56"/>
    </row>
    <row r="1430" spans="13:13" ht="30" customHeight="1" x14ac:dyDescent="0.4">
      <c r="M1430" s="56"/>
    </row>
    <row r="1431" spans="13:13" ht="30" customHeight="1" x14ac:dyDescent="0.4">
      <c r="M1431" s="56"/>
    </row>
    <row r="1432" spans="13:13" ht="30" customHeight="1" x14ac:dyDescent="0.4">
      <c r="M1432" s="56"/>
    </row>
    <row r="1433" spans="13:13" ht="30" customHeight="1" x14ac:dyDescent="0.4">
      <c r="M1433" s="56"/>
    </row>
    <row r="1434" spans="13:13" ht="30" customHeight="1" x14ac:dyDescent="0.4">
      <c r="M1434" s="56"/>
    </row>
    <row r="1435" spans="13:13" ht="30" customHeight="1" x14ac:dyDescent="0.4">
      <c r="M1435" s="56"/>
    </row>
    <row r="1436" spans="13:13" ht="30" customHeight="1" x14ac:dyDescent="0.4">
      <c r="M1436" s="56"/>
    </row>
    <row r="1437" spans="13:13" ht="30" customHeight="1" x14ac:dyDescent="0.4">
      <c r="M1437" s="56"/>
    </row>
    <row r="1438" spans="13:13" ht="30" customHeight="1" x14ac:dyDescent="0.4">
      <c r="M1438" s="56"/>
    </row>
    <row r="1439" spans="13:13" ht="30" customHeight="1" x14ac:dyDescent="0.4">
      <c r="M1439" s="56"/>
    </row>
    <row r="1440" spans="13:13" ht="30" customHeight="1" x14ac:dyDescent="0.4">
      <c r="M1440" s="56"/>
    </row>
    <row r="1441" spans="13:13" ht="30" customHeight="1" x14ac:dyDescent="0.4">
      <c r="M1441" s="56"/>
    </row>
    <row r="1442" spans="13:13" ht="30" customHeight="1" x14ac:dyDescent="0.4">
      <c r="M1442" s="56"/>
    </row>
    <row r="1443" spans="13:13" ht="30" customHeight="1" x14ac:dyDescent="0.4">
      <c r="M1443" s="56"/>
    </row>
    <row r="1444" spans="13:13" ht="30" customHeight="1" x14ac:dyDescent="0.4">
      <c r="M1444" s="56"/>
    </row>
    <row r="1445" spans="13:13" ht="30" customHeight="1" x14ac:dyDescent="0.4">
      <c r="M1445" s="56"/>
    </row>
    <row r="1446" spans="13:13" ht="30" customHeight="1" x14ac:dyDescent="0.4">
      <c r="M1446" s="56"/>
    </row>
    <row r="1447" spans="13:13" ht="30" customHeight="1" x14ac:dyDescent="0.4">
      <c r="M1447" s="56"/>
    </row>
    <row r="1448" spans="13:13" ht="30" customHeight="1" x14ac:dyDescent="0.4">
      <c r="M1448" s="56"/>
    </row>
    <row r="1449" spans="13:13" ht="30" customHeight="1" x14ac:dyDescent="0.4">
      <c r="M1449" s="56"/>
    </row>
    <row r="1450" spans="13:13" ht="30" customHeight="1" x14ac:dyDescent="0.4">
      <c r="M1450" s="56"/>
    </row>
    <row r="1451" spans="13:13" ht="30" customHeight="1" x14ac:dyDescent="0.4">
      <c r="M1451" s="56"/>
    </row>
    <row r="1452" spans="13:13" ht="30" customHeight="1" x14ac:dyDescent="0.4">
      <c r="M1452" s="56"/>
    </row>
    <row r="1453" spans="13:13" ht="30" customHeight="1" x14ac:dyDescent="0.4">
      <c r="M1453" s="56"/>
    </row>
    <row r="1454" spans="13:13" ht="30" customHeight="1" x14ac:dyDescent="0.4">
      <c r="M1454" s="56"/>
    </row>
    <row r="1455" spans="13:13" ht="30" customHeight="1" x14ac:dyDescent="0.4">
      <c r="M1455" s="56"/>
    </row>
    <row r="1456" spans="13:13" ht="30" customHeight="1" x14ac:dyDescent="0.4">
      <c r="M1456" s="56"/>
    </row>
    <row r="1457" spans="13:13" ht="30" customHeight="1" x14ac:dyDescent="0.4">
      <c r="M1457" s="56"/>
    </row>
    <row r="1458" spans="13:13" ht="30" customHeight="1" x14ac:dyDescent="0.4">
      <c r="M1458" s="56"/>
    </row>
    <row r="1459" spans="13:13" ht="30" customHeight="1" x14ac:dyDescent="0.4">
      <c r="M1459" s="56"/>
    </row>
    <row r="1460" spans="13:13" ht="30" customHeight="1" x14ac:dyDescent="0.4">
      <c r="M1460" s="56"/>
    </row>
    <row r="1461" spans="13:13" ht="30" customHeight="1" x14ac:dyDescent="0.4">
      <c r="M1461" s="56"/>
    </row>
    <row r="1462" spans="13:13" ht="30" customHeight="1" x14ac:dyDescent="0.4">
      <c r="M1462" s="56"/>
    </row>
    <row r="1463" spans="13:13" ht="30" customHeight="1" x14ac:dyDescent="0.4">
      <c r="M1463" s="56"/>
    </row>
    <row r="1464" spans="13:13" ht="30" customHeight="1" x14ac:dyDescent="0.4">
      <c r="M1464" s="56"/>
    </row>
    <row r="1465" spans="13:13" ht="30" customHeight="1" x14ac:dyDescent="0.4">
      <c r="M1465" s="56"/>
    </row>
    <row r="1466" spans="13:13" ht="30" customHeight="1" x14ac:dyDescent="0.4">
      <c r="M1466" s="56"/>
    </row>
    <row r="1467" spans="13:13" ht="30" customHeight="1" x14ac:dyDescent="0.4">
      <c r="M1467" s="56"/>
    </row>
    <row r="1468" spans="13:13" ht="30" customHeight="1" x14ac:dyDescent="0.4">
      <c r="M1468" s="56"/>
    </row>
    <row r="1469" spans="13:13" ht="30" customHeight="1" x14ac:dyDescent="0.4">
      <c r="M1469" s="56"/>
    </row>
    <row r="1470" spans="13:13" ht="30" customHeight="1" x14ac:dyDescent="0.4">
      <c r="M1470" s="56"/>
    </row>
    <row r="1471" spans="13:13" ht="30" customHeight="1" x14ac:dyDescent="0.4">
      <c r="M1471" s="56"/>
    </row>
    <row r="1472" spans="13:13" ht="30" customHeight="1" x14ac:dyDescent="0.4">
      <c r="M1472" s="56"/>
    </row>
    <row r="1473" spans="13:13" ht="30" customHeight="1" x14ac:dyDescent="0.4">
      <c r="M1473" s="56"/>
    </row>
    <row r="1474" spans="13:13" ht="30" customHeight="1" x14ac:dyDescent="0.4">
      <c r="M1474" s="56"/>
    </row>
    <row r="1475" spans="13:13" ht="30" customHeight="1" x14ac:dyDescent="0.4">
      <c r="M1475" s="56"/>
    </row>
    <row r="1476" spans="13:13" ht="30" customHeight="1" x14ac:dyDescent="0.4">
      <c r="M1476" s="56"/>
    </row>
    <row r="1477" spans="13:13" ht="30" customHeight="1" x14ac:dyDescent="0.4">
      <c r="M1477" s="56"/>
    </row>
    <row r="1478" spans="13:13" ht="30" customHeight="1" x14ac:dyDescent="0.4">
      <c r="M1478" s="56"/>
    </row>
    <row r="1479" spans="13:13" ht="30" customHeight="1" x14ac:dyDescent="0.4">
      <c r="M1479" s="56"/>
    </row>
    <row r="1480" spans="13:13" ht="30" customHeight="1" x14ac:dyDescent="0.4">
      <c r="M1480" s="56"/>
    </row>
    <row r="1481" spans="13:13" ht="30" customHeight="1" x14ac:dyDescent="0.4">
      <c r="M1481" s="56"/>
    </row>
    <row r="1482" spans="13:13" ht="30" customHeight="1" x14ac:dyDescent="0.4">
      <c r="M1482" s="56"/>
    </row>
    <row r="1483" spans="13:13" ht="30" customHeight="1" x14ac:dyDescent="0.4">
      <c r="M1483" s="56"/>
    </row>
    <row r="1484" spans="13:13" ht="30" customHeight="1" x14ac:dyDescent="0.4">
      <c r="M1484" s="56"/>
    </row>
    <row r="1485" spans="13:13" ht="30" customHeight="1" x14ac:dyDescent="0.4">
      <c r="M1485" s="56"/>
    </row>
    <row r="1486" spans="13:13" ht="30" customHeight="1" x14ac:dyDescent="0.4">
      <c r="M1486" s="56"/>
    </row>
    <row r="1487" spans="13:13" ht="30" customHeight="1" x14ac:dyDescent="0.4">
      <c r="M1487" s="56"/>
    </row>
    <row r="1488" spans="13:13" ht="30" customHeight="1" x14ac:dyDescent="0.4">
      <c r="M1488" s="56"/>
    </row>
    <row r="1489" spans="13:13" ht="30" customHeight="1" x14ac:dyDescent="0.4">
      <c r="M1489" s="56"/>
    </row>
    <row r="1490" spans="13:13" ht="30" customHeight="1" x14ac:dyDescent="0.4">
      <c r="M1490" s="56"/>
    </row>
    <row r="1491" spans="13:13" ht="30" customHeight="1" x14ac:dyDescent="0.4">
      <c r="M1491" s="56"/>
    </row>
    <row r="1492" spans="13:13" ht="30" customHeight="1" x14ac:dyDescent="0.4">
      <c r="M1492" s="56"/>
    </row>
    <row r="1493" spans="13:13" ht="30" customHeight="1" x14ac:dyDescent="0.4">
      <c r="M1493" s="56"/>
    </row>
    <row r="1494" spans="13:13" ht="30" customHeight="1" x14ac:dyDescent="0.4">
      <c r="M1494" s="56"/>
    </row>
    <row r="1495" spans="13:13" ht="30" customHeight="1" x14ac:dyDescent="0.4">
      <c r="M1495" s="56"/>
    </row>
    <row r="1496" spans="13:13" ht="30" customHeight="1" x14ac:dyDescent="0.4">
      <c r="M1496" s="56"/>
    </row>
    <row r="1497" spans="13:13" ht="30" customHeight="1" x14ac:dyDescent="0.4">
      <c r="M1497" s="56"/>
    </row>
    <row r="1498" spans="13:13" ht="30" customHeight="1" x14ac:dyDescent="0.4">
      <c r="M1498" s="56"/>
    </row>
    <row r="1499" spans="13:13" ht="30" customHeight="1" x14ac:dyDescent="0.4">
      <c r="M1499" s="56"/>
    </row>
    <row r="1500" spans="13:13" ht="30" customHeight="1" x14ac:dyDescent="0.4">
      <c r="M1500" s="56"/>
    </row>
    <row r="1501" spans="13:13" ht="30" customHeight="1" x14ac:dyDescent="0.4">
      <c r="M1501" s="56"/>
    </row>
    <row r="1502" spans="13:13" ht="30" customHeight="1" x14ac:dyDescent="0.4">
      <c r="M1502" s="56"/>
    </row>
    <row r="1503" spans="13:13" ht="30" customHeight="1" x14ac:dyDescent="0.4">
      <c r="M1503" s="56"/>
    </row>
    <row r="1504" spans="13:13" ht="30" customHeight="1" x14ac:dyDescent="0.4">
      <c r="M1504" s="56"/>
    </row>
    <row r="1505" spans="13:13" ht="30" customHeight="1" x14ac:dyDescent="0.4">
      <c r="M1505" s="56"/>
    </row>
    <row r="1506" spans="13:13" ht="30" customHeight="1" x14ac:dyDescent="0.4">
      <c r="M1506" s="56"/>
    </row>
    <row r="1507" spans="13:13" ht="30" customHeight="1" x14ac:dyDescent="0.4">
      <c r="M1507" s="56"/>
    </row>
    <row r="1508" spans="13:13" ht="30" customHeight="1" x14ac:dyDescent="0.4">
      <c r="M1508" s="56"/>
    </row>
    <row r="1509" spans="13:13" ht="30" customHeight="1" x14ac:dyDescent="0.4">
      <c r="M1509" s="56"/>
    </row>
    <row r="1510" spans="13:13" ht="30" customHeight="1" x14ac:dyDescent="0.4">
      <c r="M1510" s="56"/>
    </row>
    <row r="1511" spans="13:13" ht="30" customHeight="1" x14ac:dyDescent="0.4">
      <c r="M1511" s="56"/>
    </row>
    <row r="1512" spans="13:13" ht="30" customHeight="1" x14ac:dyDescent="0.4">
      <c r="M1512" s="56"/>
    </row>
    <row r="1513" spans="13:13" ht="30" customHeight="1" x14ac:dyDescent="0.4">
      <c r="M1513" s="56"/>
    </row>
    <row r="1514" spans="13:13" ht="30" customHeight="1" x14ac:dyDescent="0.4">
      <c r="M1514" s="56"/>
    </row>
    <row r="1515" spans="13:13" ht="30" customHeight="1" x14ac:dyDescent="0.4">
      <c r="M1515" s="56"/>
    </row>
    <row r="1516" spans="13:13" ht="30" customHeight="1" x14ac:dyDescent="0.4">
      <c r="M1516" s="56"/>
    </row>
    <row r="1517" spans="13:13" ht="30" customHeight="1" x14ac:dyDescent="0.4">
      <c r="M1517" s="56"/>
    </row>
    <row r="1518" spans="13:13" ht="30" customHeight="1" x14ac:dyDescent="0.4">
      <c r="M1518" s="56"/>
    </row>
    <row r="1519" spans="13:13" ht="30" customHeight="1" x14ac:dyDescent="0.4">
      <c r="M1519" s="56"/>
    </row>
    <row r="1520" spans="13:13" ht="30" customHeight="1" x14ac:dyDescent="0.4">
      <c r="M1520" s="56"/>
    </row>
    <row r="1521" spans="13:13" ht="30" customHeight="1" x14ac:dyDescent="0.4">
      <c r="M1521" s="56"/>
    </row>
    <row r="1522" spans="13:13" ht="30" customHeight="1" x14ac:dyDescent="0.4">
      <c r="M1522" s="56"/>
    </row>
    <row r="1523" spans="13:13" ht="30" customHeight="1" x14ac:dyDescent="0.4">
      <c r="M1523" s="56"/>
    </row>
    <row r="1524" spans="13:13" ht="30" customHeight="1" x14ac:dyDescent="0.4">
      <c r="M1524" s="56"/>
    </row>
    <row r="1525" spans="13:13" ht="30" customHeight="1" x14ac:dyDescent="0.4">
      <c r="M1525" s="56"/>
    </row>
    <row r="1526" spans="13:13" ht="30" customHeight="1" x14ac:dyDescent="0.4">
      <c r="M1526" s="56"/>
    </row>
    <row r="1527" spans="13:13" ht="30" customHeight="1" x14ac:dyDescent="0.4">
      <c r="M1527" s="56"/>
    </row>
    <row r="1528" spans="13:13" ht="30" customHeight="1" x14ac:dyDescent="0.4">
      <c r="M1528" s="56"/>
    </row>
    <row r="1529" spans="13:13" ht="30" customHeight="1" x14ac:dyDescent="0.4">
      <c r="M1529" s="56"/>
    </row>
    <row r="1530" spans="13:13" ht="30" customHeight="1" x14ac:dyDescent="0.4">
      <c r="M1530" s="56"/>
    </row>
    <row r="1531" spans="13:13" ht="30" customHeight="1" x14ac:dyDescent="0.4">
      <c r="M1531" s="56"/>
    </row>
    <row r="1532" spans="13:13" ht="30" customHeight="1" x14ac:dyDescent="0.4">
      <c r="M1532" s="56"/>
    </row>
    <row r="1533" spans="13:13" ht="30" customHeight="1" x14ac:dyDescent="0.4">
      <c r="M1533" s="56"/>
    </row>
    <row r="1534" spans="13:13" ht="30" customHeight="1" x14ac:dyDescent="0.4">
      <c r="M1534" s="56"/>
    </row>
    <row r="1535" spans="13:13" ht="30" customHeight="1" x14ac:dyDescent="0.4">
      <c r="M1535" s="56"/>
    </row>
    <row r="1536" spans="13:13" ht="30" customHeight="1" x14ac:dyDescent="0.4">
      <c r="M1536" s="56"/>
    </row>
    <row r="1537" spans="13:13" ht="30" customHeight="1" x14ac:dyDescent="0.4">
      <c r="M1537" s="56"/>
    </row>
    <row r="1538" spans="13:13" ht="30" customHeight="1" x14ac:dyDescent="0.4">
      <c r="M1538" s="56"/>
    </row>
    <row r="1539" spans="13:13" ht="30" customHeight="1" x14ac:dyDescent="0.4">
      <c r="M1539" s="56"/>
    </row>
    <row r="1540" spans="13:13" ht="30" customHeight="1" x14ac:dyDescent="0.4">
      <c r="M1540" s="56"/>
    </row>
    <row r="1541" spans="13:13" ht="30" customHeight="1" x14ac:dyDescent="0.4">
      <c r="M1541" s="56"/>
    </row>
    <row r="1542" spans="13:13" ht="30" customHeight="1" x14ac:dyDescent="0.4">
      <c r="M1542" s="56"/>
    </row>
    <row r="1543" spans="13:13" ht="30" customHeight="1" x14ac:dyDescent="0.4">
      <c r="M1543" s="56"/>
    </row>
    <row r="1544" spans="13:13" ht="30" customHeight="1" x14ac:dyDescent="0.4">
      <c r="M1544" s="56"/>
    </row>
    <row r="1545" spans="13:13" ht="30" customHeight="1" x14ac:dyDescent="0.4">
      <c r="M1545" s="56"/>
    </row>
    <row r="1546" spans="13:13" ht="30" customHeight="1" x14ac:dyDescent="0.4">
      <c r="M1546" s="56"/>
    </row>
    <row r="1547" spans="13:13" ht="30" customHeight="1" x14ac:dyDescent="0.4">
      <c r="M1547" s="56"/>
    </row>
    <row r="1548" spans="13:13" ht="30" customHeight="1" x14ac:dyDescent="0.4">
      <c r="M1548" s="56"/>
    </row>
    <row r="1549" spans="13:13" ht="30" customHeight="1" x14ac:dyDescent="0.4">
      <c r="M1549" s="56"/>
    </row>
    <row r="1550" spans="13:13" ht="30" customHeight="1" x14ac:dyDescent="0.4">
      <c r="M1550" s="56"/>
    </row>
    <row r="1551" spans="13:13" ht="30" customHeight="1" x14ac:dyDescent="0.4">
      <c r="M1551" s="56"/>
    </row>
    <row r="1552" spans="13:13" ht="30" customHeight="1" x14ac:dyDescent="0.4">
      <c r="M1552" s="56"/>
    </row>
    <row r="1553" spans="13:13" ht="30" customHeight="1" x14ac:dyDescent="0.4">
      <c r="M1553" s="56"/>
    </row>
    <row r="1554" spans="13:13" ht="30" customHeight="1" x14ac:dyDescent="0.4">
      <c r="M1554" s="56"/>
    </row>
    <row r="1555" spans="13:13" ht="30" customHeight="1" x14ac:dyDescent="0.4">
      <c r="M1555" s="56"/>
    </row>
    <row r="1556" spans="13:13" ht="30" customHeight="1" x14ac:dyDescent="0.4">
      <c r="M1556" s="56"/>
    </row>
    <row r="1557" spans="13:13" ht="30" customHeight="1" x14ac:dyDescent="0.4">
      <c r="M1557" s="56"/>
    </row>
    <row r="1558" spans="13:13" ht="30" customHeight="1" x14ac:dyDescent="0.4">
      <c r="M1558" s="56"/>
    </row>
    <row r="1559" spans="13:13" ht="30" customHeight="1" x14ac:dyDescent="0.4">
      <c r="M1559" s="56"/>
    </row>
    <row r="1560" spans="13:13" ht="30" customHeight="1" x14ac:dyDescent="0.4">
      <c r="M1560" s="56"/>
    </row>
    <row r="1561" spans="13:13" ht="30" customHeight="1" x14ac:dyDescent="0.4">
      <c r="M1561" s="56"/>
    </row>
    <row r="1562" spans="13:13" ht="30" customHeight="1" x14ac:dyDescent="0.4">
      <c r="M1562" s="56"/>
    </row>
    <row r="1563" spans="13:13" ht="30" customHeight="1" x14ac:dyDescent="0.4">
      <c r="M1563" s="56"/>
    </row>
    <row r="1564" spans="13:13" ht="30" customHeight="1" x14ac:dyDescent="0.4">
      <c r="M1564" s="56"/>
    </row>
    <row r="1565" spans="13:13" ht="30" customHeight="1" x14ac:dyDescent="0.4">
      <c r="M1565" s="56"/>
    </row>
    <row r="1566" spans="13:13" ht="30" customHeight="1" x14ac:dyDescent="0.4">
      <c r="M1566" s="56"/>
    </row>
    <row r="1567" spans="13:13" ht="30" customHeight="1" x14ac:dyDescent="0.4">
      <c r="M1567" s="56"/>
    </row>
    <row r="1568" spans="13:13" ht="30" customHeight="1" x14ac:dyDescent="0.4">
      <c r="M1568" s="56"/>
    </row>
    <row r="1569" spans="13:13" ht="30" customHeight="1" x14ac:dyDescent="0.4">
      <c r="M1569" s="56"/>
    </row>
    <row r="1570" spans="13:13" ht="30" customHeight="1" x14ac:dyDescent="0.4">
      <c r="M1570" s="56"/>
    </row>
    <row r="1571" spans="13:13" ht="30" customHeight="1" x14ac:dyDescent="0.4">
      <c r="M1571" s="56"/>
    </row>
    <row r="1572" spans="13:13" ht="30" customHeight="1" x14ac:dyDescent="0.4">
      <c r="M1572" s="56"/>
    </row>
    <row r="1573" spans="13:13" ht="30" customHeight="1" x14ac:dyDescent="0.4">
      <c r="M1573" s="56"/>
    </row>
    <row r="1574" spans="13:13" ht="30" customHeight="1" x14ac:dyDescent="0.4">
      <c r="M1574" s="56"/>
    </row>
    <row r="1575" spans="13:13" ht="30" customHeight="1" x14ac:dyDescent="0.4">
      <c r="M1575" s="56"/>
    </row>
    <row r="1576" spans="13:13" ht="30" customHeight="1" x14ac:dyDescent="0.4">
      <c r="M1576" s="56"/>
    </row>
    <row r="1577" spans="13:13" ht="30" customHeight="1" x14ac:dyDescent="0.4">
      <c r="M1577" s="56"/>
    </row>
    <row r="1578" spans="13:13" ht="30" customHeight="1" x14ac:dyDescent="0.4">
      <c r="M1578" s="56"/>
    </row>
    <row r="1579" spans="13:13" ht="30" customHeight="1" x14ac:dyDescent="0.4">
      <c r="M1579" s="56"/>
    </row>
    <row r="1580" spans="13:13" ht="30" customHeight="1" x14ac:dyDescent="0.4">
      <c r="M1580" s="56"/>
    </row>
    <row r="1581" spans="13:13" ht="30" customHeight="1" x14ac:dyDescent="0.4">
      <c r="M1581" s="56"/>
    </row>
    <row r="1582" spans="13:13" ht="30" customHeight="1" x14ac:dyDescent="0.4">
      <c r="M1582" s="56"/>
    </row>
    <row r="1583" spans="13:13" ht="30" customHeight="1" x14ac:dyDescent="0.4">
      <c r="M1583" s="56"/>
    </row>
    <row r="1584" spans="13:13" ht="30" customHeight="1" x14ac:dyDescent="0.4">
      <c r="M1584" s="56"/>
    </row>
    <row r="1585" spans="13:13" ht="30" customHeight="1" x14ac:dyDescent="0.4">
      <c r="M1585" s="56"/>
    </row>
    <row r="1586" spans="13:13" ht="30" customHeight="1" x14ac:dyDescent="0.4">
      <c r="M1586" s="56"/>
    </row>
    <row r="1587" spans="13:13" ht="30" customHeight="1" x14ac:dyDescent="0.4">
      <c r="M1587" s="56"/>
    </row>
    <row r="1588" spans="13:13" ht="30" customHeight="1" x14ac:dyDescent="0.4">
      <c r="M1588" s="56"/>
    </row>
    <row r="1589" spans="13:13" ht="30" customHeight="1" x14ac:dyDescent="0.4">
      <c r="M1589" s="56"/>
    </row>
    <row r="1590" spans="13:13" ht="30" customHeight="1" x14ac:dyDescent="0.4">
      <c r="M1590" s="56"/>
    </row>
    <row r="1591" spans="13:13" ht="30" customHeight="1" x14ac:dyDescent="0.4">
      <c r="M1591" s="56"/>
    </row>
    <row r="1592" spans="13:13" ht="30" customHeight="1" x14ac:dyDescent="0.4">
      <c r="M1592" s="56"/>
    </row>
    <row r="1593" spans="13:13" ht="30" customHeight="1" x14ac:dyDescent="0.4">
      <c r="M1593" s="56"/>
    </row>
  </sheetData>
  <mergeCells count="317">
    <mergeCell ref="D153:K153"/>
    <mergeCell ref="D154:K154"/>
    <mergeCell ref="D155:K155"/>
    <mergeCell ref="D156:K156"/>
    <mergeCell ref="A135:N135"/>
    <mergeCell ref="G123:G124"/>
    <mergeCell ref="G125:G127"/>
    <mergeCell ref="G128:G130"/>
    <mergeCell ref="D139:K139"/>
    <mergeCell ref="D140:K140"/>
    <mergeCell ref="D141:K141"/>
    <mergeCell ref="D142:K142"/>
    <mergeCell ref="D143:K143"/>
    <mergeCell ref="D144:K144"/>
    <mergeCell ref="A128:A130"/>
    <mergeCell ref="A123:A127"/>
    <mergeCell ref="I123:I124"/>
    <mergeCell ref="E131:K131"/>
    <mergeCell ref="H125:H126"/>
    <mergeCell ref="H128:H129"/>
    <mergeCell ref="I125:I126"/>
    <mergeCell ref="J125:J126"/>
    <mergeCell ref="D138:J138"/>
    <mergeCell ref="D145:K145"/>
    <mergeCell ref="F123:F127"/>
    <mergeCell ref="J74:J75"/>
    <mergeCell ref="H91:H92"/>
    <mergeCell ref="H76:H77"/>
    <mergeCell ref="I76:I77"/>
    <mergeCell ref="J56:J60"/>
    <mergeCell ref="J63:J65"/>
    <mergeCell ref="G56:G60"/>
    <mergeCell ref="G61:G62"/>
    <mergeCell ref="G63:G65"/>
    <mergeCell ref="G66:G69"/>
    <mergeCell ref="G70:G71"/>
    <mergeCell ref="G72:G73"/>
    <mergeCell ref="G74:G75"/>
    <mergeCell ref="G76:G77"/>
    <mergeCell ref="G78:G81"/>
    <mergeCell ref="G82:G83"/>
    <mergeCell ref="G84:G86"/>
    <mergeCell ref="G87:G88"/>
    <mergeCell ref="G89:G90"/>
    <mergeCell ref="G91:G92"/>
    <mergeCell ref="J82:J83"/>
    <mergeCell ref="J87:J88"/>
    <mergeCell ref="G117:G120"/>
    <mergeCell ref="C37:C40"/>
    <mergeCell ref="B37:B40"/>
    <mergeCell ref="A37:A40"/>
    <mergeCell ref="G25:G28"/>
    <mergeCell ref="G31:G36"/>
    <mergeCell ref="G37:G40"/>
    <mergeCell ref="G45:G47"/>
    <mergeCell ref="G93:G94"/>
    <mergeCell ref="B133:K133"/>
    <mergeCell ref="H28:K28"/>
    <mergeCell ref="D25:D28"/>
    <mergeCell ref="E25:E28"/>
    <mergeCell ref="F25:F28"/>
    <mergeCell ref="H25:H27"/>
    <mergeCell ref="F45:F47"/>
    <mergeCell ref="G52:G55"/>
    <mergeCell ref="B128:B130"/>
    <mergeCell ref="C128:C130"/>
    <mergeCell ref="D128:D130"/>
    <mergeCell ref="E128:E130"/>
    <mergeCell ref="F128:F130"/>
    <mergeCell ref="H130:K130"/>
    <mergeCell ref="B123:B127"/>
    <mergeCell ref="C123:C127"/>
    <mergeCell ref="B113:B116"/>
    <mergeCell ref="H95:H96"/>
    <mergeCell ref="H61:H62"/>
    <mergeCell ref="I61:I62"/>
    <mergeCell ref="F70:F103"/>
    <mergeCell ref="H70:H71"/>
    <mergeCell ref="I70:I71"/>
    <mergeCell ref="H74:H75"/>
    <mergeCell ref="I74:I75"/>
    <mergeCell ref="I78:I81"/>
    <mergeCell ref="D113:D116"/>
    <mergeCell ref="E113:E116"/>
    <mergeCell ref="I87:I88"/>
    <mergeCell ref="G97:G98"/>
    <mergeCell ref="G99:G103"/>
    <mergeCell ref="G104:G109"/>
    <mergeCell ref="G113:G116"/>
    <mergeCell ref="E110:E112"/>
    <mergeCell ref="F110:F112"/>
    <mergeCell ref="G110:G112"/>
    <mergeCell ref="H112:K112"/>
    <mergeCell ref="H110:H111"/>
    <mergeCell ref="I110:I111"/>
    <mergeCell ref="J110:J111"/>
    <mergeCell ref="A52:A55"/>
    <mergeCell ref="A45:A47"/>
    <mergeCell ref="B45:B47"/>
    <mergeCell ref="C45:C47"/>
    <mergeCell ref="B52:B55"/>
    <mergeCell ref="C52:C55"/>
    <mergeCell ref="E52:E55"/>
    <mergeCell ref="D52:D55"/>
    <mergeCell ref="H69:K69"/>
    <mergeCell ref="J45:J46"/>
    <mergeCell ref="A56:A69"/>
    <mergeCell ref="B56:B69"/>
    <mergeCell ref="C56:C69"/>
    <mergeCell ref="D56:D69"/>
    <mergeCell ref="E56:E69"/>
    <mergeCell ref="B19:B24"/>
    <mergeCell ref="C19:C24"/>
    <mergeCell ref="D19:D24"/>
    <mergeCell ref="E19:E24"/>
    <mergeCell ref="A31:A36"/>
    <mergeCell ref="B31:B36"/>
    <mergeCell ref="C31:C36"/>
    <mergeCell ref="D31:D36"/>
    <mergeCell ref="E31:E36"/>
    <mergeCell ref="A25:A28"/>
    <mergeCell ref="B25:B28"/>
    <mergeCell ref="C25:C28"/>
    <mergeCell ref="N31:N33"/>
    <mergeCell ref="M25:M26"/>
    <mergeCell ref="N25:N26"/>
    <mergeCell ref="J19:J23"/>
    <mergeCell ref="K19:K21"/>
    <mergeCell ref="L19:L21"/>
    <mergeCell ref="M19:M21"/>
    <mergeCell ref="N19:N21"/>
    <mergeCell ref="E29:K29"/>
    <mergeCell ref="L25:L26"/>
    <mergeCell ref="F31:F36"/>
    <mergeCell ref="I35:I36"/>
    <mergeCell ref="I31:I34"/>
    <mergeCell ref="H35:H36"/>
    <mergeCell ref="H31:H34"/>
    <mergeCell ref="J31:J36"/>
    <mergeCell ref="F19:F24"/>
    <mergeCell ref="H24:K24"/>
    <mergeCell ref="I19:I23"/>
    <mergeCell ref="G19:G24"/>
    <mergeCell ref="N5:N7"/>
    <mergeCell ref="L5:L7"/>
    <mergeCell ref="M5:M7"/>
    <mergeCell ref="A5:A7"/>
    <mergeCell ref="B5:B7"/>
    <mergeCell ref="C5:C7"/>
    <mergeCell ref="F8:I8"/>
    <mergeCell ref="D5:D7"/>
    <mergeCell ref="E5:E7"/>
    <mergeCell ref="F5:F7"/>
    <mergeCell ref="H5:H7"/>
    <mergeCell ref="I5:I7"/>
    <mergeCell ref="J5:J7"/>
    <mergeCell ref="K5:K7"/>
    <mergeCell ref="G5:G7"/>
    <mergeCell ref="A2:M2"/>
    <mergeCell ref="A3:M3"/>
    <mergeCell ref="A4:M4"/>
    <mergeCell ref="K25:K26"/>
    <mergeCell ref="H19:H23"/>
    <mergeCell ref="L31:L33"/>
    <mergeCell ref="M31:M33"/>
    <mergeCell ref="D15:K15"/>
    <mergeCell ref="E14:K14"/>
    <mergeCell ref="A11:A13"/>
    <mergeCell ref="B11:B13"/>
    <mergeCell ref="C11:C13"/>
    <mergeCell ref="D11:D13"/>
    <mergeCell ref="E11:E13"/>
    <mergeCell ref="F11:F13"/>
    <mergeCell ref="H11:H12"/>
    <mergeCell ref="G11:G13"/>
    <mergeCell ref="I11:I12"/>
    <mergeCell ref="H13:K13"/>
    <mergeCell ref="J11:J12"/>
    <mergeCell ref="I25:I27"/>
    <mergeCell ref="J25:J27"/>
    <mergeCell ref="K31:K33"/>
    <mergeCell ref="A19:A24"/>
    <mergeCell ref="A104:A109"/>
    <mergeCell ref="B104:B109"/>
    <mergeCell ref="C104:C109"/>
    <mergeCell ref="D104:D109"/>
    <mergeCell ref="E104:E109"/>
    <mergeCell ref="A70:A103"/>
    <mergeCell ref="B70:B103"/>
    <mergeCell ref="C70:C103"/>
    <mergeCell ref="D70:D103"/>
    <mergeCell ref="E70:E103"/>
    <mergeCell ref="E117:E120"/>
    <mergeCell ref="J66:J68"/>
    <mergeCell ref="J70:J71"/>
    <mergeCell ref="H72:H73"/>
    <mergeCell ref="I72:I73"/>
    <mergeCell ref="N37:N38"/>
    <mergeCell ref="M37:M38"/>
    <mergeCell ref="F56:F69"/>
    <mergeCell ref="H56:H60"/>
    <mergeCell ref="I56:I60"/>
    <mergeCell ref="H63:H65"/>
    <mergeCell ref="I63:I65"/>
    <mergeCell ref="H66:H68"/>
    <mergeCell ref="I66:I68"/>
    <mergeCell ref="L78:L80"/>
    <mergeCell ref="H52:H54"/>
    <mergeCell ref="F117:F120"/>
    <mergeCell ref="J120:K120"/>
    <mergeCell ref="J52:J54"/>
    <mergeCell ref="H84:H86"/>
    <mergeCell ref="I84:I86"/>
    <mergeCell ref="F113:F116"/>
    <mergeCell ref="M78:M80"/>
    <mergeCell ref="N78:N80"/>
    <mergeCell ref="D132:K132"/>
    <mergeCell ref="H89:H90"/>
    <mergeCell ref="I89:I90"/>
    <mergeCell ref="H103:K103"/>
    <mergeCell ref="H113:H115"/>
    <mergeCell ref="J76:J77"/>
    <mergeCell ref="K78:K80"/>
    <mergeCell ref="I128:I129"/>
    <mergeCell ref="J128:J129"/>
    <mergeCell ref="F104:F109"/>
    <mergeCell ref="H104:H108"/>
    <mergeCell ref="I104:I108"/>
    <mergeCell ref="J104:J108"/>
    <mergeCell ref="H87:H88"/>
    <mergeCell ref="I113:I115"/>
    <mergeCell ref="J113:J115"/>
    <mergeCell ref="J84:J86"/>
    <mergeCell ref="H78:H81"/>
    <mergeCell ref="H82:H83"/>
    <mergeCell ref="I82:I83"/>
    <mergeCell ref="H99:H102"/>
    <mergeCell ref="I99:I102"/>
    <mergeCell ref="D123:D127"/>
    <mergeCell ref="E123:E127"/>
    <mergeCell ref="F16:I16"/>
    <mergeCell ref="H37:H39"/>
    <mergeCell ref="F37:F40"/>
    <mergeCell ref="J61:J62"/>
    <mergeCell ref="J72:J73"/>
    <mergeCell ref="J78:J81"/>
    <mergeCell ref="H55:K55"/>
    <mergeCell ref="H47:K47"/>
    <mergeCell ref="E48:K48"/>
    <mergeCell ref="H45:H46"/>
    <mergeCell ref="I45:I46"/>
    <mergeCell ref="F52:F55"/>
    <mergeCell ref="D42:K42"/>
    <mergeCell ref="K37:K38"/>
    <mergeCell ref="I52:I54"/>
    <mergeCell ref="A117:A120"/>
    <mergeCell ref="B117:B120"/>
    <mergeCell ref="K99:K101"/>
    <mergeCell ref="L99:L101"/>
    <mergeCell ref="N99:N101"/>
    <mergeCell ref="J89:J90"/>
    <mergeCell ref="I97:I98"/>
    <mergeCell ref="H117:H119"/>
    <mergeCell ref="N117:N118"/>
    <mergeCell ref="J97:J98"/>
    <mergeCell ref="D117:D120"/>
    <mergeCell ref="A113:A116"/>
    <mergeCell ref="I91:I92"/>
    <mergeCell ref="J91:J92"/>
    <mergeCell ref="H109:K109"/>
    <mergeCell ref="I95:I96"/>
    <mergeCell ref="J95:J96"/>
    <mergeCell ref="H97:H98"/>
    <mergeCell ref="H93:H94"/>
    <mergeCell ref="I93:I94"/>
    <mergeCell ref="J93:J94"/>
    <mergeCell ref="G95:G96"/>
    <mergeCell ref="C113:C116"/>
    <mergeCell ref="C117:C120"/>
    <mergeCell ref="J99:J102"/>
    <mergeCell ref="N104:N107"/>
    <mergeCell ref="M99:M101"/>
    <mergeCell ref="K113:K114"/>
    <mergeCell ref="L113:L114"/>
    <mergeCell ref="M113:M114"/>
    <mergeCell ref="L104:L107"/>
    <mergeCell ref="M104:M107"/>
    <mergeCell ref="L117:L118"/>
    <mergeCell ref="M117:M118"/>
    <mergeCell ref="K104:K107"/>
    <mergeCell ref="J117:J119"/>
    <mergeCell ref="K117:K118"/>
    <mergeCell ref="N113:N114"/>
    <mergeCell ref="M1:N1"/>
    <mergeCell ref="D146:K146"/>
    <mergeCell ref="D147:K147"/>
    <mergeCell ref="D148:K148"/>
    <mergeCell ref="D149:K149"/>
    <mergeCell ref="D150:K150"/>
    <mergeCell ref="D151:K151"/>
    <mergeCell ref="D152:K152"/>
    <mergeCell ref="L37:L38"/>
    <mergeCell ref="H40:K40"/>
    <mergeCell ref="D45:D47"/>
    <mergeCell ref="E45:E47"/>
    <mergeCell ref="D49:K49"/>
    <mergeCell ref="D37:D40"/>
    <mergeCell ref="E37:E40"/>
    <mergeCell ref="J37:J39"/>
    <mergeCell ref="I37:I39"/>
    <mergeCell ref="E41:K41"/>
    <mergeCell ref="J123:J124"/>
    <mergeCell ref="H127:K127"/>
    <mergeCell ref="E121:K121"/>
    <mergeCell ref="H123:H124"/>
    <mergeCell ref="I117:I119"/>
    <mergeCell ref="H116:K116"/>
  </mergeCells>
  <pageMargins left="0.25" right="0.25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E44A-E766-48DB-B00C-FE3408FF828D}">
  <sheetPr>
    <pageSetUpPr fitToPage="1"/>
  </sheetPr>
  <dimension ref="A1:G107"/>
  <sheetViews>
    <sheetView zoomScale="115" zoomScaleNormal="115" workbookViewId="0">
      <selection activeCell="G18" sqref="G18"/>
    </sheetView>
  </sheetViews>
  <sheetFormatPr defaultColWidth="9.109375" defaultRowHeight="13.8" x14ac:dyDescent="0.25"/>
  <cols>
    <col min="1" max="1" width="21.109375" style="30" customWidth="1"/>
    <col min="2" max="2" width="30.44140625" style="30" customWidth="1"/>
    <col min="3" max="5" width="9.109375" style="30"/>
    <col min="6" max="6" width="15.109375" style="30" customWidth="1"/>
    <col min="7" max="16384" width="9.109375" style="30"/>
  </cols>
  <sheetData>
    <row r="1" spans="1:7" s="28" customFormat="1" ht="34.950000000000003" customHeight="1" thickBot="1" x14ac:dyDescent="0.3">
      <c r="A1" s="352" t="s">
        <v>144</v>
      </c>
      <c r="B1" s="4" t="s">
        <v>145</v>
      </c>
      <c r="C1" s="354" t="s">
        <v>146</v>
      </c>
      <c r="D1" s="355"/>
      <c r="E1" s="356"/>
      <c r="F1" s="357" t="s">
        <v>147</v>
      </c>
    </row>
    <row r="2" spans="1:7" s="28" customFormat="1" ht="34.950000000000003" customHeight="1" thickBot="1" x14ac:dyDescent="0.3">
      <c r="A2" s="353"/>
      <c r="B2" s="5" t="s">
        <v>148</v>
      </c>
      <c r="C2" s="5">
        <v>2025</v>
      </c>
      <c r="D2" s="5">
        <v>2026</v>
      </c>
      <c r="E2" s="5">
        <v>2027</v>
      </c>
      <c r="F2" s="358"/>
    </row>
    <row r="3" spans="1:7" s="28" customFormat="1" ht="34.950000000000003" customHeight="1" thickBot="1" x14ac:dyDescent="0.3">
      <c r="A3" s="17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</row>
    <row r="4" spans="1:7" s="28" customFormat="1" ht="34.950000000000003" customHeight="1" thickBot="1" x14ac:dyDescent="0.3">
      <c r="A4" s="359" t="s">
        <v>270</v>
      </c>
      <c r="B4" s="360"/>
      <c r="C4" s="360"/>
      <c r="D4" s="360"/>
      <c r="E4" s="360"/>
      <c r="F4" s="361"/>
    </row>
    <row r="5" spans="1:7" s="28" customFormat="1" ht="34.950000000000003" customHeight="1" thickBot="1" x14ac:dyDescent="0.3">
      <c r="A5" s="362" t="s">
        <v>149</v>
      </c>
      <c r="B5" s="340"/>
      <c r="C5" s="363"/>
      <c r="D5" s="363"/>
      <c r="E5" s="363"/>
      <c r="F5" s="364"/>
    </row>
    <row r="6" spans="1:7" s="28" customFormat="1" ht="34.950000000000003" customHeight="1" thickBot="1" x14ac:dyDescent="0.3">
      <c r="A6" s="25" t="s">
        <v>310</v>
      </c>
      <c r="B6" s="26" t="s">
        <v>311</v>
      </c>
      <c r="C6" s="27">
        <v>6</v>
      </c>
      <c r="D6" s="27">
        <v>8</v>
      </c>
      <c r="E6" s="27">
        <v>10</v>
      </c>
      <c r="F6" s="24" t="s">
        <v>130</v>
      </c>
      <c r="G6" s="29"/>
    </row>
    <row r="7" spans="1:7" s="28" customFormat="1" ht="34.950000000000003" customHeight="1" thickBot="1" x14ac:dyDescent="0.3">
      <c r="A7" s="365" t="s">
        <v>195</v>
      </c>
      <c r="B7" s="340"/>
      <c r="C7" s="366"/>
      <c r="D7" s="366"/>
      <c r="E7" s="366"/>
      <c r="F7" s="367"/>
    </row>
    <row r="8" spans="1:7" s="28" customFormat="1" ht="34.950000000000003" customHeight="1" thickBot="1" x14ac:dyDescent="0.3">
      <c r="A8" s="339" t="s">
        <v>194</v>
      </c>
      <c r="B8" s="340"/>
      <c r="C8" s="340"/>
      <c r="D8" s="340"/>
      <c r="E8" s="340"/>
      <c r="F8" s="345"/>
    </row>
    <row r="9" spans="1:7" s="28" customFormat="1" ht="34.950000000000003" customHeight="1" thickBot="1" x14ac:dyDescent="0.3">
      <c r="A9" s="19" t="s">
        <v>151</v>
      </c>
      <c r="B9" s="20" t="s">
        <v>271</v>
      </c>
      <c r="C9" s="21">
        <v>20</v>
      </c>
      <c r="D9" s="21">
        <v>22</v>
      </c>
      <c r="E9" s="21">
        <v>24</v>
      </c>
      <c r="F9" s="21" t="s">
        <v>130</v>
      </c>
    </row>
    <row r="10" spans="1:7" s="28" customFormat="1" ht="34.950000000000003" customHeight="1" thickBot="1" x14ac:dyDescent="0.3">
      <c r="A10" s="19" t="s">
        <v>267</v>
      </c>
      <c r="B10" s="20" t="s">
        <v>272</v>
      </c>
      <c r="C10" s="21">
        <v>70</v>
      </c>
      <c r="D10" s="21">
        <v>70</v>
      </c>
      <c r="E10" s="21">
        <v>70</v>
      </c>
      <c r="F10" s="21" t="s">
        <v>269</v>
      </c>
    </row>
    <row r="11" spans="1:7" s="28" customFormat="1" ht="34.950000000000003" customHeight="1" thickBot="1" x14ac:dyDescent="0.3">
      <c r="A11" s="19" t="s">
        <v>321</v>
      </c>
      <c r="B11" s="20" t="s">
        <v>336</v>
      </c>
      <c r="C11" s="21">
        <v>2</v>
      </c>
      <c r="D11" s="21">
        <v>3</v>
      </c>
      <c r="E11" s="21">
        <v>4</v>
      </c>
      <c r="F11" s="21" t="s">
        <v>269</v>
      </c>
    </row>
    <row r="12" spans="1:7" s="28" customFormat="1" ht="34.950000000000003" customHeight="1" thickBot="1" x14ac:dyDescent="0.3">
      <c r="A12" s="339" t="s">
        <v>193</v>
      </c>
      <c r="B12" s="340"/>
      <c r="C12" s="340"/>
      <c r="D12" s="340"/>
      <c r="E12" s="340"/>
      <c r="F12" s="345"/>
    </row>
    <row r="13" spans="1:7" s="28" customFormat="1" ht="34.950000000000003" customHeight="1" thickBot="1" x14ac:dyDescent="0.3">
      <c r="A13" s="19" t="s">
        <v>150</v>
      </c>
      <c r="B13" s="20" t="s">
        <v>273</v>
      </c>
      <c r="C13" s="21">
        <v>2</v>
      </c>
      <c r="D13" s="21">
        <v>2</v>
      </c>
      <c r="E13" s="21">
        <v>2</v>
      </c>
      <c r="F13" s="21" t="s">
        <v>259</v>
      </c>
    </row>
    <row r="14" spans="1:7" s="28" customFormat="1" ht="34.950000000000003" customHeight="1" thickBot="1" x14ac:dyDescent="0.3">
      <c r="A14" s="339" t="s">
        <v>192</v>
      </c>
      <c r="B14" s="340"/>
      <c r="C14" s="340"/>
      <c r="D14" s="340"/>
      <c r="E14" s="340"/>
      <c r="F14" s="345"/>
    </row>
    <row r="15" spans="1:7" s="28" customFormat="1" ht="34.950000000000003" customHeight="1" thickBot="1" x14ac:dyDescent="0.3">
      <c r="A15" s="339" t="s">
        <v>191</v>
      </c>
      <c r="B15" s="340"/>
      <c r="C15" s="340"/>
      <c r="D15" s="340"/>
      <c r="E15" s="340"/>
      <c r="F15" s="345"/>
    </row>
    <row r="16" spans="1:7" s="28" customFormat="1" ht="34.950000000000003" customHeight="1" thickBot="1" x14ac:dyDescent="0.3">
      <c r="A16" s="19" t="s">
        <v>153</v>
      </c>
      <c r="B16" s="20" t="s">
        <v>152</v>
      </c>
      <c r="C16" s="21">
        <v>100</v>
      </c>
      <c r="D16" s="21">
        <v>100</v>
      </c>
      <c r="E16" s="21">
        <v>100</v>
      </c>
      <c r="F16" s="21" t="s">
        <v>131</v>
      </c>
    </row>
    <row r="17" spans="1:6" s="28" customFormat="1" ht="34.950000000000003" customHeight="1" thickBot="1" x14ac:dyDescent="0.3">
      <c r="A17" s="19" t="s">
        <v>154</v>
      </c>
      <c r="B17" s="20" t="s">
        <v>156</v>
      </c>
      <c r="C17" s="21">
        <v>1</v>
      </c>
      <c r="D17" s="21">
        <v>1</v>
      </c>
      <c r="E17" s="21">
        <v>1</v>
      </c>
      <c r="F17" s="21" t="s">
        <v>131</v>
      </c>
    </row>
    <row r="18" spans="1:6" s="28" customFormat="1" ht="34.950000000000003" customHeight="1" thickBot="1" x14ac:dyDescent="0.3">
      <c r="A18" s="19" t="s">
        <v>155</v>
      </c>
      <c r="B18" s="20" t="s">
        <v>274</v>
      </c>
      <c r="C18" s="21">
        <v>70</v>
      </c>
      <c r="D18" s="21">
        <v>70</v>
      </c>
      <c r="E18" s="21">
        <v>70</v>
      </c>
      <c r="F18" s="21" t="s">
        <v>131</v>
      </c>
    </row>
    <row r="19" spans="1:6" s="28" customFormat="1" ht="34.950000000000003" customHeight="1" thickBot="1" x14ac:dyDescent="0.3">
      <c r="A19" s="339" t="s">
        <v>190</v>
      </c>
      <c r="B19" s="340"/>
      <c r="C19" s="340"/>
      <c r="D19" s="340"/>
      <c r="E19" s="340"/>
      <c r="F19" s="345"/>
    </row>
    <row r="20" spans="1:6" s="28" customFormat="1" ht="34.950000000000003" customHeight="1" thickBot="1" x14ac:dyDescent="0.3">
      <c r="A20" s="19" t="s">
        <v>157</v>
      </c>
      <c r="B20" s="20" t="s">
        <v>275</v>
      </c>
      <c r="C20" s="21">
        <v>1</v>
      </c>
      <c r="D20" s="21">
        <v>1</v>
      </c>
      <c r="E20" s="21">
        <v>1</v>
      </c>
      <c r="F20" s="21" t="s">
        <v>335</v>
      </c>
    </row>
    <row r="21" spans="1:6" s="28" customFormat="1" ht="34.950000000000003" customHeight="1" thickBot="1" x14ac:dyDescent="0.3">
      <c r="A21" s="19" t="s">
        <v>159</v>
      </c>
      <c r="B21" s="20" t="s">
        <v>158</v>
      </c>
      <c r="C21" s="21">
        <v>1</v>
      </c>
      <c r="D21" s="21">
        <v>1</v>
      </c>
      <c r="E21" s="21">
        <v>1</v>
      </c>
      <c r="F21" s="21" t="s">
        <v>335</v>
      </c>
    </row>
    <row r="22" spans="1:6" s="28" customFormat="1" ht="34.950000000000003" customHeight="1" thickBot="1" x14ac:dyDescent="0.3">
      <c r="A22" s="339" t="s">
        <v>189</v>
      </c>
      <c r="B22" s="340"/>
      <c r="C22" s="340"/>
      <c r="D22" s="340"/>
      <c r="E22" s="340"/>
      <c r="F22" s="345"/>
    </row>
    <row r="23" spans="1:6" ht="34.950000000000003" customHeight="1" thickBot="1" x14ac:dyDescent="0.3">
      <c r="A23" s="339" t="s">
        <v>188</v>
      </c>
      <c r="B23" s="340"/>
      <c r="C23" s="340"/>
      <c r="D23" s="340"/>
      <c r="E23" s="340"/>
      <c r="F23" s="345"/>
    </row>
    <row r="24" spans="1:6" ht="34.950000000000003" customHeight="1" thickBot="1" x14ac:dyDescent="0.3">
      <c r="A24" s="19" t="s">
        <v>160</v>
      </c>
      <c r="B24" s="22" t="s">
        <v>276</v>
      </c>
      <c r="C24" s="23">
        <v>1</v>
      </c>
      <c r="D24" s="23">
        <v>1</v>
      </c>
      <c r="E24" s="23">
        <v>1</v>
      </c>
      <c r="F24" s="23" t="s">
        <v>132</v>
      </c>
    </row>
    <row r="25" spans="1:6" ht="34.950000000000003" customHeight="1" thickBot="1" x14ac:dyDescent="0.3">
      <c r="A25" s="19" t="s">
        <v>161</v>
      </c>
      <c r="B25" s="22" t="s">
        <v>277</v>
      </c>
      <c r="C25" s="23">
        <v>100</v>
      </c>
      <c r="D25" s="23">
        <v>100</v>
      </c>
      <c r="E25" s="23">
        <v>100</v>
      </c>
      <c r="F25" s="23" t="s">
        <v>132</v>
      </c>
    </row>
    <row r="26" spans="1:6" ht="34.950000000000003" customHeight="1" thickBot="1" x14ac:dyDescent="0.3">
      <c r="A26" s="339" t="s">
        <v>187</v>
      </c>
      <c r="B26" s="340"/>
      <c r="C26" s="340"/>
      <c r="D26" s="340"/>
      <c r="E26" s="340"/>
      <c r="F26" s="341"/>
    </row>
    <row r="27" spans="1:6" ht="34.950000000000003" customHeight="1" thickBot="1" x14ac:dyDescent="0.3">
      <c r="A27" s="19" t="s">
        <v>162</v>
      </c>
      <c r="B27" s="22" t="s">
        <v>163</v>
      </c>
      <c r="C27" s="23">
        <v>0</v>
      </c>
      <c r="D27" s="23">
        <v>0</v>
      </c>
      <c r="E27" s="23">
        <v>0</v>
      </c>
      <c r="F27" s="23" t="s">
        <v>133</v>
      </c>
    </row>
    <row r="28" spans="1:6" ht="34.950000000000003" customHeight="1" thickBot="1" x14ac:dyDescent="0.3">
      <c r="A28" s="19" t="s">
        <v>164</v>
      </c>
      <c r="B28" s="22" t="s">
        <v>273</v>
      </c>
      <c r="C28" s="23">
        <v>2</v>
      </c>
      <c r="D28" s="23">
        <v>2</v>
      </c>
      <c r="E28" s="23">
        <v>2</v>
      </c>
      <c r="F28" s="23" t="s">
        <v>133</v>
      </c>
    </row>
    <row r="29" spans="1:6" ht="34.950000000000003" customHeight="1" thickBot="1" x14ac:dyDescent="0.3">
      <c r="A29" s="339" t="s">
        <v>186</v>
      </c>
      <c r="B29" s="340"/>
      <c r="C29" s="340"/>
      <c r="D29" s="340"/>
      <c r="E29" s="340"/>
      <c r="F29" s="341"/>
    </row>
    <row r="30" spans="1:6" ht="34.950000000000003" customHeight="1" x14ac:dyDescent="0.25">
      <c r="A30" s="342" t="s">
        <v>165</v>
      </c>
      <c r="B30" s="342" t="s">
        <v>305</v>
      </c>
      <c r="C30" s="346">
        <v>80</v>
      </c>
      <c r="D30" s="346">
        <v>80</v>
      </c>
      <c r="E30" s="346">
        <v>80</v>
      </c>
      <c r="F30" s="346" t="s">
        <v>260</v>
      </c>
    </row>
    <row r="31" spans="1:6" ht="34.950000000000003" customHeight="1" x14ac:dyDescent="0.25">
      <c r="A31" s="343"/>
      <c r="B31" s="343"/>
      <c r="C31" s="347"/>
      <c r="D31" s="347"/>
      <c r="E31" s="347"/>
      <c r="F31" s="347"/>
    </row>
    <row r="32" spans="1:6" ht="34.950000000000003" customHeight="1" thickBot="1" x14ac:dyDescent="0.3">
      <c r="A32" s="344"/>
      <c r="B32" s="344"/>
      <c r="C32" s="348"/>
      <c r="D32" s="348"/>
      <c r="E32" s="348"/>
      <c r="F32" s="348"/>
    </row>
    <row r="33" spans="1:6" ht="34.950000000000003" customHeight="1" thickBot="1" x14ac:dyDescent="0.3">
      <c r="A33" s="339" t="s">
        <v>185</v>
      </c>
      <c r="B33" s="340"/>
      <c r="C33" s="340"/>
      <c r="D33" s="340"/>
      <c r="E33" s="340"/>
      <c r="F33" s="341"/>
    </row>
    <row r="34" spans="1:6" ht="34.950000000000003" customHeight="1" thickBot="1" x14ac:dyDescent="0.3">
      <c r="A34" s="339" t="s">
        <v>166</v>
      </c>
      <c r="B34" s="340"/>
      <c r="C34" s="340"/>
      <c r="D34" s="340"/>
      <c r="E34" s="340"/>
      <c r="F34" s="341"/>
    </row>
    <row r="35" spans="1:6" ht="34.950000000000003" customHeight="1" thickBot="1" x14ac:dyDescent="0.3">
      <c r="A35" s="19" t="s">
        <v>168</v>
      </c>
      <c r="B35" s="20" t="s">
        <v>167</v>
      </c>
      <c r="C35" s="21">
        <v>35</v>
      </c>
      <c r="D35" s="21">
        <v>35</v>
      </c>
      <c r="E35" s="21">
        <v>35</v>
      </c>
      <c r="F35" s="21" t="s">
        <v>134</v>
      </c>
    </row>
    <row r="36" spans="1:6" ht="34.950000000000003" customHeight="1" thickBot="1" x14ac:dyDescent="0.3">
      <c r="A36" s="339" t="s">
        <v>184</v>
      </c>
      <c r="B36" s="340"/>
      <c r="C36" s="340"/>
      <c r="D36" s="340"/>
      <c r="E36" s="340"/>
      <c r="F36" s="341"/>
    </row>
    <row r="37" spans="1:6" ht="34.950000000000003" customHeight="1" thickBot="1" x14ac:dyDescent="0.3">
      <c r="A37" s="339" t="s">
        <v>183</v>
      </c>
      <c r="B37" s="340"/>
      <c r="C37" s="340"/>
      <c r="D37" s="340"/>
      <c r="E37" s="340"/>
      <c r="F37" s="341"/>
    </row>
    <row r="38" spans="1:6" ht="34.950000000000003" customHeight="1" thickBot="1" x14ac:dyDescent="0.3">
      <c r="A38" s="339" t="s">
        <v>182</v>
      </c>
      <c r="B38" s="340"/>
      <c r="C38" s="340"/>
      <c r="D38" s="340"/>
      <c r="E38" s="340"/>
      <c r="F38" s="341"/>
    </row>
    <row r="39" spans="1:6" ht="34.950000000000003" customHeight="1" thickBot="1" x14ac:dyDescent="0.3">
      <c r="A39" s="19" t="s">
        <v>169</v>
      </c>
      <c r="B39" s="20" t="s">
        <v>278</v>
      </c>
      <c r="C39" s="21">
        <v>17</v>
      </c>
      <c r="D39" s="21">
        <v>17</v>
      </c>
      <c r="E39" s="21">
        <v>17</v>
      </c>
      <c r="F39" s="21" t="s">
        <v>135</v>
      </c>
    </row>
    <row r="40" spans="1:6" ht="34.950000000000003" customHeight="1" thickBot="1" x14ac:dyDescent="0.3">
      <c r="A40" s="339" t="s">
        <v>181</v>
      </c>
      <c r="B40" s="340"/>
      <c r="C40" s="340"/>
      <c r="D40" s="340"/>
      <c r="E40" s="340"/>
      <c r="F40" s="341"/>
    </row>
    <row r="41" spans="1:6" ht="34.950000000000003" customHeight="1" thickBot="1" x14ac:dyDescent="0.3">
      <c r="A41" s="19" t="s">
        <v>170</v>
      </c>
      <c r="B41" s="20" t="s">
        <v>279</v>
      </c>
      <c r="C41" s="21">
        <v>70</v>
      </c>
      <c r="D41" s="21">
        <v>70</v>
      </c>
      <c r="E41" s="21">
        <v>70</v>
      </c>
      <c r="F41" s="21" t="s">
        <v>136</v>
      </c>
    </row>
    <row r="42" spans="1:6" ht="34.950000000000003" customHeight="1" thickBot="1" x14ac:dyDescent="0.3">
      <c r="A42" s="19" t="s">
        <v>171</v>
      </c>
      <c r="B42" s="20" t="s">
        <v>173</v>
      </c>
      <c r="C42" s="21">
        <v>100</v>
      </c>
      <c r="D42" s="21">
        <v>100</v>
      </c>
      <c r="E42" s="21">
        <v>100</v>
      </c>
      <c r="F42" s="21" t="s">
        <v>136</v>
      </c>
    </row>
    <row r="43" spans="1:6" ht="34.950000000000003" customHeight="1" thickBot="1" x14ac:dyDescent="0.3">
      <c r="A43" s="19" t="s">
        <v>172</v>
      </c>
      <c r="B43" s="20" t="s">
        <v>280</v>
      </c>
      <c r="C43" s="21">
        <v>1</v>
      </c>
      <c r="D43" s="21">
        <v>1</v>
      </c>
      <c r="E43" s="21">
        <v>1</v>
      </c>
      <c r="F43" s="21" t="s">
        <v>136</v>
      </c>
    </row>
    <row r="44" spans="1:6" ht="34.950000000000003" customHeight="1" thickBot="1" x14ac:dyDescent="0.3">
      <c r="A44" s="339" t="s">
        <v>180</v>
      </c>
      <c r="B44" s="340"/>
      <c r="C44" s="340"/>
      <c r="D44" s="340"/>
      <c r="E44" s="340"/>
      <c r="F44" s="341"/>
    </row>
    <row r="45" spans="1:6" ht="34.950000000000003" customHeight="1" thickBot="1" x14ac:dyDescent="0.3">
      <c r="A45" s="19" t="s">
        <v>174</v>
      </c>
      <c r="B45" s="20" t="s">
        <v>268</v>
      </c>
      <c r="C45" s="21">
        <v>100</v>
      </c>
      <c r="D45" s="21">
        <v>100</v>
      </c>
      <c r="E45" s="21">
        <v>100</v>
      </c>
      <c r="F45" s="21" t="s">
        <v>136</v>
      </c>
    </row>
    <row r="46" spans="1:6" ht="34.950000000000003" customHeight="1" thickBot="1" x14ac:dyDescent="0.3">
      <c r="A46" s="339" t="s">
        <v>179</v>
      </c>
      <c r="B46" s="340"/>
      <c r="C46" s="340"/>
      <c r="D46" s="340"/>
      <c r="E46" s="340"/>
      <c r="F46" s="341"/>
    </row>
    <row r="47" spans="1:6" ht="34.950000000000003" customHeight="1" thickBot="1" x14ac:dyDescent="0.3">
      <c r="A47" s="19" t="s">
        <v>175</v>
      </c>
      <c r="B47" s="20" t="s">
        <v>281</v>
      </c>
      <c r="C47" s="21">
        <v>0</v>
      </c>
      <c r="D47" s="21">
        <v>0</v>
      </c>
      <c r="E47" s="21">
        <v>0</v>
      </c>
      <c r="F47" s="21" t="s">
        <v>136</v>
      </c>
    </row>
    <row r="48" spans="1:6" ht="34.950000000000003" customHeight="1" thickBot="1" x14ac:dyDescent="0.3">
      <c r="A48" s="19" t="s">
        <v>176</v>
      </c>
      <c r="B48" s="20" t="s">
        <v>177</v>
      </c>
      <c r="C48" s="21">
        <v>100</v>
      </c>
      <c r="D48" s="21">
        <v>100</v>
      </c>
      <c r="E48" s="21">
        <v>100</v>
      </c>
      <c r="F48" s="21" t="s">
        <v>136</v>
      </c>
    </row>
    <row r="49" spans="1:6" ht="34.950000000000003" customHeight="1" thickBot="1" x14ac:dyDescent="0.3">
      <c r="A49" s="339" t="s">
        <v>178</v>
      </c>
      <c r="B49" s="340"/>
      <c r="C49" s="340"/>
      <c r="D49" s="340"/>
      <c r="E49" s="340"/>
      <c r="F49" s="341"/>
    </row>
    <row r="50" spans="1:6" ht="34.950000000000003" customHeight="1" thickBot="1" x14ac:dyDescent="0.3">
      <c r="A50" s="19" t="s">
        <v>196</v>
      </c>
      <c r="B50" s="20" t="s">
        <v>282</v>
      </c>
      <c r="C50" s="21">
        <v>80</v>
      </c>
      <c r="D50" s="21">
        <v>85</v>
      </c>
      <c r="E50" s="21">
        <v>85</v>
      </c>
      <c r="F50" s="21" t="s">
        <v>136</v>
      </c>
    </row>
    <row r="51" spans="1:6" ht="34.950000000000003" customHeight="1" thickBot="1" x14ac:dyDescent="0.3">
      <c r="A51" s="339" t="s">
        <v>197</v>
      </c>
      <c r="B51" s="340"/>
      <c r="C51" s="340"/>
      <c r="D51" s="340"/>
      <c r="E51" s="340"/>
      <c r="F51" s="341"/>
    </row>
    <row r="52" spans="1:6" ht="34.950000000000003" customHeight="1" thickBot="1" x14ac:dyDescent="0.3">
      <c r="A52" s="19" t="s">
        <v>198</v>
      </c>
      <c r="B52" s="20" t="s">
        <v>199</v>
      </c>
      <c r="C52" s="21">
        <v>1</v>
      </c>
      <c r="D52" s="21">
        <v>1</v>
      </c>
      <c r="E52" s="21">
        <v>1</v>
      </c>
      <c r="F52" s="21" t="s">
        <v>137</v>
      </c>
    </row>
    <row r="53" spans="1:6" ht="34.950000000000003" customHeight="1" thickBot="1" x14ac:dyDescent="0.3">
      <c r="A53" s="339" t="s">
        <v>200</v>
      </c>
      <c r="B53" s="340"/>
      <c r="C53" s="340"/>
      <c r="D53" s="340"/>
      <c r="E53" s="340"/>
      <c r="F53" s="341"/>
    </row>
    <row r="54" spans="1:6" ht="34.950000000000003" customHeight="1" thickBot="1" x14ac:dyDescent="0.3">
      <c r="A54" s="19" t="s">
        <v>201</v>
      </c>
      <c r="B54" s="20" t="s">
        <v>283</v>
      </c>
      <c r="C54" s="21">
        <v>200</v>
      </c>
      <c r="D54" s="21">
        <v>200</v>
      </c>
      <c r="E54" s="21">
        <v>200</v>
      </c>
      <c r="F54" s="21" t="s">
        <v>137</v>
      </c>
    </row>
    <row r="55" spans="1:6" ht="34.950000000000003" customHeight="1" thickBot="1" x14ac:dyDescent="0.3">
      <c r="A55" s="339" t="s">
        <v>202</v>
      </c>
      <c r="B55" s="340"/>
      <c r="C55" s="340"/>
      <c r="D55" s="340"/>
      <c r="E55" s="340"/>
      <c r="F55" s="341"/>
    </row>
    <row r="56" spans="1:6" ht="34.950000000000003" customHeight="1" thickBot="1" x14ac:dyDescent="0.3">
      <c r="A56" s="19" t="s">
        <v>203</v>
      </c>
      <c r="B56" s="20" t="s">
        <v>306</v>
      </c>
      <c r="C56" s="21">
        <v>500</v>
      </c>
      <c r="D56" s="21">
        <v>500</v>
      </c>
      <c r="E56" s="21">
        <v>500</v>
      </c>
      <c r="F56" s="21" t="s">
        <v>137</v>
      </c>
    </row>
    <row r="57" spans="1:6" ht="34.950000000000003" customHeight="1" thickBot="1" x14ac:dyDescent="0.3">
      <c r="A57" s="339" t="s">
        <v>204</v>
      </c>
      <c r="B57" s="340"/>
      <c r="C57" s="340"/>
      <c r="D57" s="340"/>
      <c r="E57" s="340"/>
      <c r="F57" s="341"/>
    </row>
    <row r="58" spans="1:6" ht="34.950000000000003" customHeight="1" thickBot="1" x14ac:dyDescent="0.3">
      <c r="A58" s="19" t="s">
        <v>205</v>
      </c>
      <c r="B58" s="20" t="s">
        <v>284</v>
      </c>
      <c r="C58" s="21">
        <v>36</v>
      </c>
      <c r="D58" s="21">
        <v>38</v>
      </c>
      <c r="E58" s="21">
        <v>40</v>
      </c>
      <c r="F58" s="21" t="s">
        <v>137</v>
      </c>
    </row>
    <row r="59" spans="1:6" ht="34.950000000000003" customHeight="1" thickBot="1" x14ac:dyDescent="0.3">
      <c r="A59" s="339" t="s">
        <v>206</v>
      </c>
      <c r="B59" s="340"/>
      <c r="C59" s="340"/>
      <c r="D59" s="340"/>
      <c r="E59" s="340"/>
      <c r="F59" s="341"/>
    </row>
    <row r="60" spans="1:6" ht="34.950000000000003" customHeight="1" thickBot="1" x14ac:dyDescent="0.3">
      <c r="A60" s="19" t="s">
        <v>207</v>
      </c>
      <c r="B60" s="20" t="s">
        <v>285</v>
      </c>
      <c r="C60" s="21">
        <v>2</v>
      </c>
      <c r="D60" s="21">
        <v>2</v>
      </c>
      <c r="E60" s="21">
        <v>2</v>
      </c>
      <c r="F60" s="21" t="s">
        <v>137</v>
      </c>
    </row>
    <row r="61" spans="1:6" ht="34.950000000000003" customHeight="1" thickBot="1" x14ac:dyDescent="0.3">
      <c r="A61" s="19" t="s">
        <v>208</v>
      </c>
      <c r="B61" s="20" t="s">
        <v>286</v>
      </c>
      <c r="C61" s="21">
        <v>1</v>
      </c>
      <c r="D61" s="21">
        <v>1</v>
      </c>
      <c r="E61" s="21">
        <v>1</v>
      </c>
      <c r="F61" s="21" t="s">
        <v>137</v>
      </c>
    </row>
    <row r="62" spans="1:6" ht="34.950000000000003" customHeight="1" thickBot="1" x14ac:dyDescent="0.3">
      <c r="A62" s="19" t="s">
        <v>209</v>
      </c>
      <c r="B62" s="20" t="s">
        <v>287</v>
      </c>
      <c r="C62" s="21">
        <v>2</v>
      </c>
      <c r="D62" s="21">
        <v>2</v>
      </c>
      <c r="E62" s="21">
        <v>2</v>
      </c>
      <c r="F62" s="21" t="s">
        <v>137</v>
      </c>
    </row>
    <row r="63" spans="1:6" ht="34.950000000000003" customHeight="1" thickBot="1" x14ac:dyDescent="0.3">
      <c r="A63" s="339" t="s">
        <v>210</v>
      </c>
      <c r="B63" s="340"/>
      <c r="C63" s="340"/>
      <c r="D63" s="340"/>
      <c r="E63" s="340"/>
      <c r="F63" s="341"/>
    </row>
    <row r="64" spans="1:6" ht="34.950000000000003" customHeight="1" thickBot="1" x14ac:dyDescent="0.3">
      <c r="A64" s="19" t="s">
        <v>211</v>
      </c>
      <c r="B64" s="20" t="s">
        <v>288</v>
      </c>
      <c r="C64" s="21">
        <v>1</v>
      </c>
      <c r="D64" s="21">
        <v>1</v>
      </c>
      <c r="E64" s="21">
        <v>1</v>
      </c>
      <c r="F64" s="21" t="s">
        <v>137</v>
      </c>
    </row>
    <row r="65" spans="1:6" ht="34.950000000000003" customHeight="1" thickBot="1" x14ac:dyDescent="0.3">
      <c r="A65" s="339" t="s">
        <v>212</v>
      </c>
      <c r="B65" s="340"/>
      <c r="C65" s="340"/>
      <c r="D65" s="340"/>
      <c r="E65" s="340"/>
      <c r="F65" s="341"/>
    </row>
    <row r="66" spans="1:6" ht="34.950000000000003" customHeight="1" thickBot="1" x14ac:dyDescent="0.3">
      <c r="A66" s="19" t="s">
        <v>213</v>
      </c>
      <c r="B66" s="20" t="s">
        <v>289</v>
      </c>
      <c r="C66" s="21">
        <v>1</v>
      </c>
      <c r="D66" s="21">
        <v>1</v>
      </c>
      <c r="E66" s="21">
        <v>1</v>
      </c>
      <c r="F66" s="21" t="s">
        <v>137</v>
      </c>
    </row>
    <row r="67" spans="1:6" ht="34.950000000000003" customHeight="1" thickBot="1" x14ac:dyDescent="0.3">
      <c r="A67" s="339" t="s">
        <v>214</v>
      </c>
      <c r="B67" s="340"/>
      <c r="C67" s="340"/>
      <c r="D67" s="340"/>
      <c r="E67" s="340"/>
      <c r="F67" s="341"/>
    </row>
    <row r="68" spans="1:6" ht="34.950000000000003" customHeight="1" thickBot="1" x14ac:dyDescent="0.3">
      <c r="A68" s="19" t="s">
        <v>215</v>
      </c>
      <c r="B68" s="20" t="s">
        <v>290</v>
      </c>
      <c r="C68" s="21">
        <v>2</v>
      </c>
      <c r="D68" s="21">
        <v>2</v>
      </c>
      <c r="E68" s="21">
        <v>2</v>
      </c>
      <c r="F68" s="21" t="s">
        <v>137</v>
      </c>
    </row>
    <row r="69" spans="1:6" ht="34.950000000000003" customHeight="1" thickBot="1" x14ac:dyDescent="0.3">
      <c r="A69" s="339" t="s">
        <v>216</v>
      </c>
      <c r="B69" s="340"/>
      <c r="C69" s="340"/>
      <c r="D69" s="340"/>
      <c r="E69" s="340"/>
      <c r="F69" s="341"/>
    </row>
    <row r="70" spans="1:6" ht="34.950000000000003" customHeight="1" thickBot="1" x14ac:dyDescent="0.3">
      <c r="A70" s="19" t="s">
        <v>218</v>
      </c>
      <c r="B70" s="20" t="s">
        <v>217</v>
      </c>
      <c r="C70" s="21">
        <v>7</v>
      </c>
      <c r="D70" s="21">
        <v>7</v>
      </c>
      <c r="E70" s="21">
        <v>7</v>
      </c>
      <c r="F70" s="21" t="s">
        <v>137</v>
      </c>
    </row>
    <row r="71" spans="1:6" ht="34.950000000000003" customHeight="1" thickBot="1" x14ac:dyDescent="0.3">
      <c r="A71" s="339" t="s">
        <v>219</v>
      </c>
      <c r="B71" s="340"/>
      <c r="C71" s="340"/>
      <c r="D71" s="340"/>
      <c r="E71" s="340"/>
      <c r="F71" s="341"/>
    </row>
    <row r="72" spans="1:6" ht="34.950000000000003" customHeight="1" thickBot="1" x14ac:dyDescent="0.3">
      <c r="A72" s="19" t="s">
        <v>220</v>
      </c>
      <c r="B72" s="20" t="s">
        <v>291</v>
      </c>
      <c r="C72" s="21">
        <v>9</v>
      </c>
      <c r="D72" s="21">
        <v>9</v>
      </c>
      <c r="E72" s="21">
        <v>9</v>
      </c>
      <c r="F72" s="21" t="s">
        <v>137</v>
      </c>
    </row>
    <row r="73" spans="1:6" ht="34.950000000000003" customHeight="1" thickBot="1" x14ac:dyDescent="0.3">
      <c r="A73" s="339" t="s">
        <v>221</v>
      </c>
      <c r="B73" s="340"/>
      <c r="C73" s="340"/>
      <c r="D73" s="340"/>
      <c r="E73" s="340"/>
      <c r="F73" s="341"/>
    </row>
    <row r="74" spans="1:6" ht="34.950000000000003" customHeight="1" thickBot="1" x14ac:dyDescent="0.3">
      <c r="A74" s="19" t="s">
        <v>222</v>
      </c>
      <c r="B74" s="20" t="s">
        <v>292</v>
      </c>
      <c r="C74" s="21">
        <v>1</v>
      </c>
      <c r="D74" s="21">
        <v>1</v>
      </c>
      <c r="E74" s="21">
        <v>1</v>
      </c>
      <c r="F74" s="21" t="s">
        <v>137</v>
      </c>
    </row>
    <row r="75" spans="1:6" ht="34.950000000000003" customHeight="1" thickBot="1" x14ac:dyDescent="0.3">
      <c r="A75" s="339" t="s">
        <v>293</v>
      </c>
      <c r="B75" s="340"/>
      <c r="C75" s="340"/>
      <c r="D75" s="340"/>
      <c r="E75" s="340"/>
      <c r="F75" s="341"/>
    </row>
    <row r="76" spans="1:6" ht="34.950000000000003" customHeight="1" thickBot="1" x14ac:dyDescent="0.3">
      <c r="A76" s="19" t="s">
        <v>223</v>
      </c>
      <c r="B76" s="20" t="s">
        <v>289</v>
      </c>
      <c r="C76" s="21">
        <v>1</v>
      </c>
      <c r="D76" s="21">
        <v>1</v>
      </c>
      <c r="E76" s="21">
        <v>1</v>
      </c>
      <c r="F76" s="21" t="s">
        <v>137</v>
      </c>
    </row>
    <row r="77" spans="1:6" ht="34.950000000000003" customHeight="1" thickBot="1" x14ac:dyDescent="0.3">
      <c r="A77" s="339" t="s">
        <v>224</v>
      </c>
      <c r="B77" s="340"/>
      <c r="C77" s="340"/>
      <c r="D77" s="340"/>
      <c r="E77" s="340"/>
      <c r="F77" s="341"/>
    </row>
    <row r="78" spans="1:6" ht="34.950000000000003" customHeight="1" thickBot="1" x14ac:dyDescent="0.3">
      <c r="A78" s="19" t="s">
        <v>225</v>
      </c>
      <c r="B78" s="20" t="s">
        <v>294</v>
      </c>
      <c r="C78" s="21">
        <v>0</v>
      </c>
      <c r="D78" s="21">
        <v>0</v>
      </c>
      <c r="E78" s="21">
        <v>0</v>
      </c>
      <c r="F78" s="21" t="s">
        <v>137</v>
      </c>
    </row>
    <row r="79" spans="1:6" ht="34.950000000000003" customHeight="1" thickBot="1" x14ac:dyDescent="0.3">
      <c r="A79" s="339" t="s">
        <v>226</v>
      </c>
      <c r="B79" s="340"/>
      <c r="C79" s="340"/>
      <c r="D79" s="340"/>
      <c r="E79" s="340"/>
      <c r="F79" s="341"/>
    </row>
    <row r="80" spans="1:6" ht="34.950000000000003" customHeight="1" thickBot="1" x14ac:dyDescent="0.3">
      <c r="A80" s="19" t="s">
        <v>227</v>
      </c>
      <c r="B80" s="20" t="s">
        <v>295</v>
      </c>
      <c r="C80" s="21">
        <v>1</v>
      </c>
      <c r="D80" s="21">
        <v>1</v>
      </c>
      <c r="E80" s="21">
        <v>1</v>
      </c>
      <c r="F80" s="21" t="s">
        <v>137</v>
      </c>
    </row>
    <row r="81" spans="1:6" ht="34.950000000000003" customHeight="1" thickBot="1" x14ac:dyDescent="0.3">
      <c r="A81" s="19" t="s">
        <v>228</v>
      </c>
      <c r="B81" s="20" t="s">
        <v>296</v>
      </c>
      <c r="C81" s="21">
        <v>9</v>
      </c>
      <c r="D81" s="21">
        <v>9</v>
      </c>
      <c r="E81" s="21">
        <v>9</v>
      </c>
      <c r="F81" s="21" t="s">
        <v>137</v>
      </c>
    </row>
    <row r="82" spans="1:6" ht="34.950000000000003" customHeight="1" thickBot="1" x14ac:dyDescent="0.3">
      <c r="A82" s="19" t="s">
        <v>229</v>
      </c>
      <c r="B82" s="20" t="s">
        <v>230</v>
      </c>
      <c r="C82" s="21">
        <v>100</v>
      </c>
      <c r="D82" s="21">
        <v>100</v>
      </c>
      <c r="E82" s="21">
        <v>100</v>
      </c>
      <c r="F82" s="21" t="s">
        <v>137</v>
      </c>
    </row>
    <row r="83" spans="1:6" ht="34.950000000000003" customHeight="1" thickBot="1" x14ac:dyDescent="0.3">
      <c r="A83" s="339" t="s">
        <v>309</v>
      </c>
      <c r="B83" s="340"/>
      <c r="C83" s="340"/>
      <c r="D83" s="340"/>
      <c r="E83" s="340"/>
      <c r="F83" s="341"/>
    </row>
    <row r="84" spans="1:6" ht="34.950000000000003" customHeight="1" thickBot="1" x14ac:dyDescent="0.3">
      <c r="A84" s="19" t="s">
        <v>234</v>
      </c>
      <c r="B84" s="20" t="s">
        <v>297</v>
      </c>
      <c r="C84" s="21">
        <v>1</v>
      </c>
      <c r="D84" s="21">
        <v>1</v>
      </c>
      <c r="E84" s="21">
        <v>1</v>
      </c>
      <c r="F84" s="21" t="s">
        <v>138</v>
      </c>
    </row>
    <row r="85" spans="1:6" ht="34.950000000000003" customHeight="1" thickBot="1" x14ac:dyDescent="0.3">
      <c r="A85" s="19" t="s">
        <v>235</v>
      </c>
      <c r="B85" s="20" t="s">
        <v>296</v>
      </c>
      <c r="C85" s="21">
        <v>15</v>
      </c>
      <c r="D85" s="21">
        <v>15</v>
      </c>
      <c r="E85" s="21">
        <v>15</v>
      </c>
      <c r="F85" s="21" t="s">
        <v>138</v>
      </c>
    </row>
    <row r="86" spans="1:6" ht="34.950000000000003" customHeight="1" thickBot="1" x14ac:dyDescent="0.3">
      <c r="A86" s="19" t="s">
        <v>236</v>
      </c>
      <c r="B86" s="20" t="s">
        <v>231</v>
      </c>
      <c r="C86" s="21">
        <v>100</v>
      </c>
      <c r="D86" s="21">
        <v>100</v>
      </c>
      <c r="E86" s="21">
        <v>100</v>
      </c>
      <c r="F86" s="21" t="s">
        <v>138</v>
      </c>
    </row>
    <row r="87" spans="1:6" ht="34.950000000000003" customHeight="1" thickBot="1" x14ac:dyDescent="0.3">
      <c r="A87" s="349" t="s">
        <v>323</v>
      </c>
      <c r="B87" s="350"/>
      <c r="C87" s="350"/>
      <c r="D87" s="350"/>
      <c r="E87" s="350"/>
      <c r="F87" s="351"/>
    </row>
    <row r="88" spans="1:6" ht="34.950000000000003" customHeight="1" thickBot="1" x14ac:dyDescent="0.3">
      <c r="A88" s="31" t="s">
        <v>324</v>
      </c>
      <c r="B88" s="31" t="s">
        <v>328</v>
      </c>
      <c r="C88" s="32">
        <v>1</v>
      </c>
      <c r="D88" s="32">
        <v>1</v>
      </c>
      <c r="E88" s="32">
        <v>1</v>
      </c>
      <c r="F88" s="32" t="s">
        <v>331</v>
      </c>
    </row>
    <row r="89" spans="1:6" ht="34.950000000000003" customHeight="1" thickBot="1" x14ac:dyDescent="0.3">
      <c r="A89" s="19" t="s">
        <v>325</v>
      </c>
      <c r="B89" s="33" t="s">
        <v>329</v>
      </c>
      <c r="C89" s="34">
        <v>1</v>
      </c>
      <c r="D89" s="34">
        <v>1</v>
      </c>
      <c r="E89" s="34">
        <v>1</v>
      </c>
      <c r="F89" s="34" t="s">
        <v>331</v>
      </c>
    </row>
    <row r="90" spans="1:6" ht="34.950000000000003" customHeight="1" thickBot="1" x14ac:dyDescent="0.3">
      <c r="A90" s="19" t="s">
        <v>326</v>
      </c>
      <c r="B90" s="33" t="s">
        <v>280</v>
      </c>
      <c r="C90" s="34">
        <v>1</v>
      </c>
      <c r="D90" s="34">
        <v>1</v>
      </c>
      <c r="E90" s="34">
        <v>1</v>
      </c>
      <c r="F90" s="34" t="s">
        <v>331</v>
      </c>
    </row>
    <row r="91" spans="1:6" ht="34.950000000000003" customHeight="1" thickBot="1" x14ac:dyDescent="0.3">
      <c r="A91" s="19" t="s">
        <v>327</v>
      </c>
      <c r="B91" s="33" t="s">
        <v>330</v>
      </c>
      <c r="C91" s="34">
        <v>40</v>
      </c>
      <c r="D91" s="34">
        <v>50</v>
      </c>
      <c r="E91" s="34">
        <v>60</v>
      </c>
      <c r="F91" s="34" t="s">
        <v>331</v>
      </c>
    </row>
    <row r="92" spans="1:6" ht="34.950000000000003" customHeight="1" thickBot="1" x14ac:dyDescent="0.3">
      <c r="A92" s="339" t="s">
        <v>232</v>
      </c>
      <c r="B92" s="340"/>
      <c r="C92" s="340"/>
      <c r="D92" s="340"/>
      <c r="E92" s="340"/>
      <c r="F92" s="341"/>
    </row>
    <row r="93" spans="1:6" ht="34.950000000000003" customHeight="1" thickBot="1" x14ac:dyDescent="0.3">
      <c r="A93" s="19" t="s">
        <v>237</v>
      </c>
      <c r="B93" s="20" t="s">
        <v>233</v>
      </c>
      <c r="C93" s="21">
        <v>100</v>
      </c>
      <c r="D93" s="21">
        <v>100</v>
      </c>
      <c r="E93" s="21">
        <v>100</v>
      </c>
      <c r="F93" s="21" t="s">
        <v>139</v>
      </c>
    </row>
    <row r="94" spans="1:6" ht="34.950000000000003" customHeight="1" thickBot="1" x14ac:dyDescent="0.3">
      <c r="A94" s="19" t="s">
        <v>238</v>
      </c>
      <c r="B94" s="20" t="s">
        <v>298</v>
      </c>
      <c r="C94" s="21">
        <v>3</v>
      </c>
      <c r="D94" s="21">
        <v>3</v>
      </c>
      <c r="E94" s="21">
        <v>3</v>
      </c>
      <c r="F94" s="21" t="s">
        <v>139</v>
      </c>
    </row>
    <row r="95" spans="1:6" ht="34.950000000000003" customHeight="1" thickBot="1" x14ac:dyDescent="0.3">
      <c r="A95" s="339" t="s">
        <v>239</v>
      </c>
      <c r="B95" s="340"/>
      <c r="C95" s="340"/>
      <c r="D95" s="340"/>
      <c r="E95" s="340"/>
      <c r="F95" s="341"/>
    </row>
    <row r="96" spans="1:6" ht="34.950000000000003" customHeight="1" thickBot="1" x14ac:dyDescent="0.3">
      <c r="A96" s="19" t="s">
        <v>240</v>
      </c>
      <c r="B96" s="20" t="s">
        <v>299</v>
      </c>
      <c r="C96" s="21">
        <v>1</v>
      </c>
      <c r="D96" s="21">
        <v>1</v>
      </c>
      <c r="E96" s="21">
        <v>1</v>
      </c>
      <c r="F96" s="21" t="s">
        <v>140</v>
      </c>
    </row>
    <row r="97" spans="1:6" ht="34.950000000000003" customHeight="1" thickBot="1" x14ac:dyDescent="0.3">
      <c r="A97" s="19" t="s">
        <v>241</v>
      </c>
      <c r="B97" s="20" t="s">
        <v>300</v>
      </c>
      <c r="C97" s="21">
        <v>1</v>
      </c>
      <c r="D97" s="21">
        <v>1</v>
      </c>
      <c r="E97" s="21">
        <v>1</v>
      </c>
      <c r="F97" s="21" t="s">
        <v>140</v>
      </c>
    </row>
    <row r="98" spans="1:6" ht="34.950000000000003" customHeight="1" thickBot="1" x14ac:dyDescent="0.3">
      <c r="A98" s="19" t="s">
        <v>242</v>
      </c>
      <c r="B98" s="20" t="s">
        <v>301</v>
      </c>
      <c r="C98" s="21">
        <v>2</v>
      </c>
      <c r="D98" s="21">
        <v>2</v>
      </c>
      <c r="E98" s="21">
        <v>2</v>
      </c>
      <c r="F98" s="21" t="s">
        <v>140</v>
      </c>
    </row>
    <row r="99" spans="1:6" ht="34.950000000000003" customHeight="1" thickBot="1" x14ac:dyDescent="0.3">
      <c r="A99" s="339" t="s">
        <v>243</v>
      </c>
      <c r="B99" s="340"/>
      <c r="C99" s="340"/>
      <c r="D99" s="340"/>
      <c r="E99" s="340"/>
      <c r="F99" s="341"/>
    </row>
    <row r="100" spans="1:6" ht="34.950000000000003" customHeight="1" thickBot="1" x14ac:dyDescent="0.3">
      <c r="A100" s="339" t="s">
        <v>244</v>
      </c>
      <c r="B100" s="340"/>
      <c r="C100" s="340"/>
      <c r="D100" s="340"/>
      <c r="E100" s="340"/>
      <c r="F100" s="341"/>
    </row>
    <row r="101" spans="1:6" ht="34.950000000000003" customHeight="1" thickBot="1" x14ac:dyDescent="0.3">
      <c r="A101" s="19" t="s">
        <v>245</v>
      </c>
      <c r="B101" s="20" t="s">
        <v>302</v>
      </c>
      <c r="C101" s="21">
        <v>2</v>
      </c>
      <c r="D101" s="21">
        <v>2</v>
      </c>
      <c r="E101" s="21">
        <v>2</v>
      </c>
      <c r="F101" s="21" t="s">
        <v>141</v>
      </c>
    </row>
    <row r="102" spans="1:6" ht="34.950000000000003" customHeight="1" thickBot="1" x14ac:dyDescent="0.3">
      <c r="A102" s="339" t="s">
        <v>246</v>
      </c>
      <c r="B102" s="340"/>
      <c r="C102" s="340"/>
      <c r="D102" s="340"/>
      <c r="E102" s="340"/>
      <c r="F102" s="341"/>
    </row>
    <row r="103" spans="1:6" ht="34.950000000000003" customHeight="1" thickBot="1" x14ac:dyDescent="0.3">
      <c r="A103" s="19" t="s">
        <v>247</v>
      </c>
      <c r="B103" s="20" t="s">
        <v>303</v>
      </c>
      <c r="C103" s="21">
        <v>2</v>
      </c>
      <c r="D103" s="21">
        <v>2</v>
      </c>
      <c r="E103" s="21">
        <v>2</v>
      </c>
      <c r="F103" s="21" t="s">
        <v>141</v>
      </c>
    </row>
    <row r="104" spans="1:6" ht="34.950000000000003" customHeight="1" thickBot="1" x14ac:dyDescent="0.3">
      <c r="A104" s="339" t="s">
        <v>248</v>
      </c>
      <c r="B104" s="340"/>
      <c r="C104" s="340"/>
      <c r="D104" s="340"/>
      <c r="E104" s="340"/>
      <c r="F104" s="341"/>
    </row>
    <row r="105" spans="1:6" ht="34.950000000000003" customHeight="1" thickBot="1" x14ac:dyDescent="0.3">
      <c r="A105" s="19" t="s">
        <v>316</v>
      </c>
      <c r="B105" s="20" t="s">
        <v>304</v>
      </c>
      <c r="C105" s="21">
        <v>1</v>
      </c>
      <c r="D105" s="21">
        <v>1</v>
      </c>
      <c r="E105" s="21">
        <v>1</v>
      </c>
      <c r="F105" s="21" t="s">
        <v>142</v>
      </c>
    </row>
    <row r="106" spans="1:6" ht="34.950000000000003" customHeight="1" thickBot="1" x14ac:dyDescent="0.3">
      <c r="A106" s="19" t="s">
        <v>317</v>
      </c>
      <c r="B106" s="20" t="s">
        <v>319</v>
      </c>
      <c r="C106" s="21">
        <v>1</v>
      </c>
      <c r="D106" s="21">
        <v>2</v>
      </c>
      <c r="E106" s="21">
        <v>3</v>
      </c>
      <c r="F106" s="21" t="s">
        <v>142</v>
      </c>
    </row>
    <row r="107" spans="1:6" ht="34.950000000000003" customHeight="1" thickBot="1" x14ac:dyDescent="0.3">
      <c r="A107" s="19" t="s">
        <v>318</v>
      </c>
      <c r="B107" s="20" t="s">
        <v>320</v>
      </c>
      <c r="C107" s="21">
        <v>40</v>
      </c>
      <c r="D107" s="21">
        <v>50</v>
      </c>
      <c r="E107" s="21">
        <v>60</v>
      </c>
      <c r="F107" s="21" t="s">
        <v>142</v>
      </c>
    </row>
  </sheetData>
  <mergeCells count="52">
    <mergeCell ref="A33:F33"/>
    <mergeCell ref="A1:A2"/>
    <mergeCell ref="C1:E1"/>
    <mergeCell ref="F1:F2"/>
    <mergeCell ref="A22:F22"/>
    <mergeCell ref="A4:F4"/>
    <mergeCell ref="A5:F5"/>
    <mergeCell ref="A14:F14"/>
    <mergeCell ref="A7:F7"/>
    <mergeCell ref="A8:F8"/>
    <mergeCell ref="A12:F12"/>
    <mergeCell ref="A15:F15"/>
    <mergeCell ref="A19:F19"/>
    <mergeCell ref="A99:F99"/>
    <mergeCell ref="A92:F92"/>
    <mergeCell ref="A57:F57"/>
    <mergeCell ref="A59:F59"/>
    <mergeCell ref="A63:F63"/>
    <mergeCell ref="A65:F65"/>
    <mergeCell ref="A87:F87"/>
    <mergeCell ref="A53:F53"/>
    <mergeCell ref="A55:F55"/>
    <mergeCell ref="A23:F23"/>
    <mergeCell ref="A26:F26"/>
    <mergeCell ref="A29:F29"/>
    <mergeCell ref="A30:A32"/>
    <mergeCell ref="C30:C32"/>
    <mergeCell ref="D30:D32"/>
    <mergeCell ref="E30:E32"/>
    <mergeCell ref="F30:F32"/>
    <mergeCell ref="A46:F46"/>
    <mergeCell ref="A34:F34"/>
    <mergeCell ref="A37:F37"/>
    <mergeCell ref="A36:F36"/>
    <mergeCell ref="A38:F38"/>
    <mergeCell ref="A40:F40"/>
    <mergeCell ref="A102:F102"/>
    <mergeCell ref="A104:F104"/>
    <mergeCell ref="B30:B32"/>
    <mergeCell ref="A77:F77"/>
    <mergeCell ref="A79:F79"/>
    <mergeCell ref="A83:F83"/>
    <mergeCell ref="A95:F95"/>
    <mergeCell ref="A100:F100"/>
    <mergeCell ref="A67:F67"/>
    <mergeCell ref="A69:F69"/>
    <mergeCell ref="A71:F71"/>
    <mergeCell ref="A73:F73"/>
    <mergeCell ref="A75:F75"/>
    <mergeCell ref="A44:F44"/>
    <mergeCell ref="A49:F49"/>
    <mergeCell ref="A51:F51"/>
  </mergeCells>
  <phoneticPr fontId="22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Programa - 01</vt:lpstr>
      <vt:lpstr>Stebėsenos rodikliai</vt:lpstr>
      <vt:lpstr>'Programa - 01'!Print_Titles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Vaiiūnienė</dc:creator>
  <cp:lastModifiedBy>Justas Kazlauskas</cp:lastModifiedBy>
  <cp:lastPrinted>2025-02-03T12:38:11Z</cp:lastPrinted>
  <dcterms:created xsi:type="dcterms:W3CDTF">2017-10-10T13:17:26Z</dcterms:created>
  <dcterms:modified xsi:type="dcterms:W3CDTF">2025-02-06T14:39:37Z</dcterms:modified>
</cp:coreProperties>
</file>