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rv004.nida.lan\Shareddata\My Documents\Verslo ir strategines pletros skyrius\2025-iems\SSVP 2025 Programos\"/>
    </mc:Choice>
  </mc:AlternateContent>
  <xr:revisionPtr revIDLastSave="0" documentId="13_ncr:1_{A45996E9-2CB4-4FE6-9262-4C4941ACEF0D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Programa - 08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1" l="1"/>
  <c r="L61" i="1"/>
  <c r="L62" i="1" s="1"/>
  <c r="L44" i="1"/>
  <c r="N35" i="1"/>
  <c r="M35" i="1"/>
  <c r="L35" i="1"/>
  <c r="M44" i="1"/>
  <c r="L50" i="1"/>
  <c r="L54" i="1"/>
  <c r="L82" i="1" l="1"/>
  <c r="N89" i="1" l="1"/>
  <c r="N88" i="1" s="1"/>
  <c r="M89" i="1"/>
  <c r="M88" i="1" s="1"/>
  <c r="L89" i="1"/>
  <c r="L88" i="1" s="1"/>
  <c r="N87" i="1"/>
  <c r="M87" i="1"/>
  <c r="L87" i="1"/>
  <c r="N86" i="1"/>
  <c r="M86" i="1"/>
  <c r="L86" i="1"/>
  <c r="N85" i="1"/>
  <c r="M85" i="1"/>
  <c r="L85" i="1"/>
  <c r="M84" i="1"/>
  <c r="N84" i="1"/>
  <c r="L84" i="1"/>
  <c r="N83" i="1"/>
  <c r="M83" i="1"/>
  <c r="L83" i="1"/>
  <c r="N82" i="1"/>
  <c r="M82" i="1"/>
  <c r="N81" i="1"/>
  <c r="M81" i="1"/>
  <c r="L81" i="1"/>
  <c r="L80" i="1"/>
  <c r="N80" i="1"/>
  <c r="M80" i="1"/>
  <c r="N79" i="1"/>
  <c r="L79" i="1"/>
  <c r="M13" i="1"/>
  <c r="N13" i="1"/>
  <c r="L13" i="1"/>
  <c r="M15" i="1"/>
  <c r="N15" i="1"/>
  <c r="L15" i="1"/>
  <c r="M18" i="1"/>
  <c r="N18" i="1"/>
  <c r="L18" i="1"/>
  <c r="M21" i="1"/>
  <c r="N21" i="1"/>
  <c r="L21" i="1"/>
  <c r="M26" i="1"/>
  <c r="N26" i="1"/>
  <c r="L26" i="1"/>
  <c r="M30" i="1"/>
  <c r="N30" i="1"/>
  <c r="L30" i="1"/>
  <c r="M33" i="1"/>
  <c r="N33" i="1"/>
  <c r="L33" i="1"/>
  <c r="N44" i="1"/>
  <c r="M47" i="1"/>
  <c r="N47" i="1"/>
  <c r="L47" i="1"/>
  <c r="L55" i="1" s="1"/>
  <c r="M50" i="1"/>
  <c r="N50" i="1"/>
  <c r="M54" i="1"/>
  <c r="N54" i="1"/>
  <c r="M61" i="1"/>
  <c r="M62" i="1" s="1"/>
  <c r="N61" i="1"/>
  <c r="N62" i="1" s="1"/>
  <c r="M68" i="1"/>
  <c r="M69" i="1" s="1"/>
  <c r="M70" i="1" s="1"/>
  <c r="M71" i="1" s="1"/>
  <c r="N68" i="1"/>
  <c r="N69" i="1" s="1"/>
  <c r="N70" i="1" s="1"/>
  <c r="N71" i="1" s="1"/>
  <c r="L68" i="1"/>
  <c r="L69" i="1" s="1"/>
  <c r="L70" i="1" s="1"/>
  <c r="L71" i="1" s="1"/>
  <c r="M55" i="1" l="1"/>
  <c r="M63" i="1" s="1"/>
  <c r="M64" i="1" s="1"/>
  <c r="N55" i="1"/>
  <c r="N63" i="1" s="1"/>
  <c r="L36" i="1"/>
  <c r="L37" i="1" s="1"/>
  <c r="L38" i="1" s="1"/>
  <c r="N36" i="1"/>
  <c r="M36" i="1"/>
  <c r="M37" i="1" s="1"/>
  <c r="M38" i="1" s="1"/>
  <c r="N37" i="1"/>
  <c r="N38" i="1" s="1"/>
  <c r="M78" i="1"/>
  <c r="M77" i="1" s="1"/>
  <c r="M90" i="1" s="1"/>
  <c r="N78" i="1"/>
  <c r="N77" i="1" s="1"/>
  <c r="N90" i="1" s="1"/>
  <c r="L78" i="1"/>
  <c r="L77" i="1" s="1"/>
  <c r="L90" i="1" s="1"/>
  <c r="L92" i="1" s="1"/>
  <c r="L63" i="1"/>
  <c r="L64" i="1" s="1"/>
  <c r="N72" i="1" l="1"/>
  <c r="N64" i="1"/>
  <c r="M72" i="1"/>
  <c r="N92" i="1"/>
  <c r="M92" i="1"/>
  <c r="N93" i="1"/>
  <c r="M93" i="1"/>
  <c r="L93" i="1"/>
  <c r="L72" i="1"/>
</calcChain>
</file>

<file path=xl/sharedStrings.xml><?xml version="1.0" encoding="utf-8"?>
<sst xmlns="http://schemas.openxmlformats.org/spreadsheetml/2006/main" count="271" uniqueCount="182">
  <si>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</si>
  <si>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</si>
  <si>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</si>
  <si>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</si>
  <si>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</si>
  <si>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</si>
  <si>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</si>
  <si>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</si>
  <si>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</si>
  <si>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</si>
  <si>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>3.2.3.4.1.</t>
  </si>
  <si>
    <t>Fizioterapijos, rentgeno ir laboratorijos paslaugų teikimo  Neringos PSPC užtikrinimas  (T)</t>
  </si>
  <si>
    <t>Neringos PSPC</t>
  </si>
  <si>
    <t>SBB</t>
  </si>
  <si>
    <t>Suteiktų fizioterapijos, rentgeno ir laboratorijos paslaugų skaičius</t>
  </si>
  <si>
    <t>Asmenų, gavusių fizioterapijos, rentgeno ir laboratorines paslaugas, skaičius</t>
  </si>
  <si>
    <t>Viso:</t>
  </si>
  <si>
    <t>3.2.3.4.2.</t>
  </si>
  <si>
    <t>Odontologinių paslaugų teikimo Neringos PSPC užtikrinimas (T)</t>
  </si>
  <si>
    <t>Asmenų, gavusių odontologines paslaugas, skaičius</t>
  </si>
  <si>
    <t>3.2.3.4.3.</t>
  </si>
  <si>
    <t>Ambulatorinės reabilitacijos paslaugų teikimo užtikrinimas Neringos PSPC (T)</t>
  </si>
  <si>
    <t>Suteiktų kineziterapijos ir masažo paslaugų skaičius, vnt.</t>
  </si>
  <si>
    <t>Asmenų, gavusių kineziterapijos ir masažo paslaugas, skaičius</t>
  </si>
  <si>
    <t>3.2.3.4.4.</t>
  </si>
  <si>
    <t>Ambulatorinės gydytojo pagalbos teikimas Neringos PSPC po šeimos gydytojų darbo valandų, savaitgaliais  ir švenčių dienomis iki 22.00 val. nuo birželio 1 d. iki rugpjūčio 31 d. (T)</t>
  </si>
  <si>
    <t>Užtikrintas teikimas ambulatorinių gydytojo paslaugų  po šeimos gydytojų darbo valandų, savaitgaliais ir švenčių dienomis iki 22.00 val., proc.</t>
  </si>
  <si>
    <t>3.2.3.4.5.</t>
  </si>
  <si>
    <t>Neringos PSPC veiklos rėmimas, darbo sąlygų gerinimas (T)</t>
  </si>
  <si>
    <t xml:space="preserve">Darbuotojų, dalyvavusių mokymuose, dalis, proc. </t>
  </si>
  <si>
    <t>Užtikrinta Neringos PSPC pastato priežiūra ir remontas, proc.</t>
  </si>
  <si>
    <t>3.2.3.4.7.</t>
  </si>
  <si>
    <t xml:space="preserve">Strateginio planavimo, investicijų ir turizmo skyrius </t>
  </si>
  <si>
    <t>ESF</t>
  </si>
  <si>
    <t>3.2.3.4.8</t>
  </si>
  <si>
    <t>Neringos PSPC Palaikomojo gydymo ir slaugos skyriaus veiklos užtikrinimas (T)</t>
  </si>
  <si>
    <t>Užtikrinta Palaikomojo gydymo ir slaugos skyriaus veikla ištisus metus, proc.</t>
  </si>
  <si>
    <t>Iš viso priemonei:</t>
  </si>
  <si>
    <t>Iš viso uždaviniui:</t>
  </si>
  <si>
    <t>Iš viso tikslui:</t>
  </si>
  <si>
    <t>2.3.3.2.1.</t>
  </si>
  <si>
    <t>Visuomenės sveikatos stebėsena ir  stiprinimas (T)</t>
  </si>
  <si>
    <t xml:space="preserve">Vyriausias specialistas (savivaldybės gydytojas) </t>
  </si>
  <si>
    <t>Asmenų, dalyvavusių sveikatos stiprinimo veiklose, skaičius</t>
  </si>
  <si>
    <t>Visuomenės sveikatos stebėsenos ataskaitos parengimas, vnt.</t>
  </si>
  <si>
    <t>2.3.3.2.2.</t>
  </si>
  <si>
    <t>Visuomenės sveikatos priežiūra ugdymo įstaigose (T)</t>
  </si>
  <si>
    <t>Mokinių, gavusių paslaugas, skaičius</t>
  </si>
  <si>
    <t>2.3.3.2.3.</t>
  </si>
  <si>
    <t>Vaikų ir jaunimo sveikatos priežiūra (T)</t>
  </si>
  <si>
    <t>Asmenų, dalyvavusių sveikatinimo veiklose, skaičius</t>
  </si>
  <si>
    <t>Sveikatinimo priemonių vaikams ir jaunimui skaičius, vnt.</t>
  </si>
  <si>
    <t>2.3.3.2.4.</t>
  </si>
  <si>
    <t>Psichikos sveikatos gerinimas ir savižudybių prevencijos priemonių įgyvendinimas (T)</t>
  </si>
  <si>
    <t>Asmenų, dalyvavusių psichikos sveikatos stiprinimo veiklose, skaičius</t>
  </si>
  <si>
    <t>Vykdytų bazinių savižudybės prevencijos mokymų skaičius</t>
  </si>
  <si>
    <t>Asmenų, dalyvavusių savižudybės prevencijos mokymuose, skaičius</t>
  </si>
  <si>
    <t>2.3.3.1.1.</t>
  </si>
  <si>
    <t>Savivaldybės visuomenės sveikatos rėmimo specialiosios programos priemonių įgyvendinimas (T)</t>
  </si>
  <si>
    <t>AAP</t>
  </si>
  <si>
    <t>Įgyvendintų priemonių (projektų) skaičius, vnt.</t>
  </si>
  <si>
    <t>SVA</t>
  </si>
  <si>
    <t>VSP</t>
  </si>
  <si>
    <t>2.1.2.1.1.</t>
  </si>
  <si>
    <t>Triukšmo stebėsenos vykdymas tyliosiose zonose ir pagal skundus (T)</t>
  </si>
  <si>
    <t>Atliktų laboratorinių tyrimų skaičius, vnt.</t>
  </si>
  <si>
    <t>Iš viso programai:</t>
  </si>
  <si>
    <t>08. Sveikatos priežiūros programa</t>
  </si>
  <si>
    <t>TIKSLŲ, UŽDAVINIŲ, PRIEMONIŲ, VEIKLŲ IR IŠLAIDŲ SUVESTINĖ</t>
  </si>
  <si>
    <t>Priemonės pavadinimas</t>
  </si>
  <si>
    <t>2025 m. poreikis (tūkst. Eur)</t>
  </si>
  <si>
    <t>Savivaldybės strateginio plėtros plano priemonės kodas</t>
  </si>
  <si>
    <t>Efektyvus Neringos savivaldybės valdymas</t>
  </si>
  <si>
    <t>Viešųjų paslaugų kokybės gerinimas</t>
  </si>
  <si>
    <t xml:space="preserve">Padidinti sveikatos, socialinių paslaugų kokybę ir prieinamumą visų gyvenviečių gyventojams, vykdyti paslaugų plėtrą </t>
  </si>
  <si>
    <t xml:space="preserve">Kokybiškų sveikatos paslaugų organizavimas </t>
  </si>
  <si>
    <t>Laimingos bendruomenės kūrimas</t>
  </si>
  <si>
    <t>Patrauklios aplinkos gyvenimui ir poilsiui kūrimas</t>
  </si>
  <si>
    <t>Padidinti sklaidą apie sveikos gyvensenos ir fizinio aktyvumo naudą, užtikrinti ligų prevenciją, padidinti gyventojų sveikatingumo raštingumą</t>
  </si>
  <si>
    <t xml:space="preserve">Bendruomenės sveikatos priežiūros paslaugų prieinamumą užtikrinančių projektų ir (ar) programų įgyvendinimas  </t>
  </si>
  <si>
    <t xml:space="preserve">Sveiką gyvenseną skatinančių projektų ir (ar) programų įgyvendinimas </t>
  </si>
  <si>
    <t xml:space="preserve">Efektyvių triukšmo valdymo priemonių įgyvendinimas ir komunikacija </t>
  </si>
  <si>
    <t xml:space="preserve">Kryptingai vystyti darnaus judumo planą  </t>
  </si>
  <si>
    <t>Sukurti svečiams ir gyventojams patrauklią ir saugią aplinką</t>
  </si>
  <si>
    <t>Finansavimo šaltinių suvestinė</t>
  </si>
  <si>
    <t>Finansavimo šaltiniai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</si>
  <si>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</si>
  <si>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</si>
  <si>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</si>
  <si>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</si>
  <si>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</si>
  <si>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</si>
  <si>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</si>
  <si>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</si>
  <si>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</si>
  <si>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</si>
  <si>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</si>
  <si>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</si>
  <si>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</si>
  <si>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</si>
  <si>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</si>
  <si>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</si>
  <si>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</si>
  <si>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</si>
  <si>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</si>
  <si>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</si>
  <si>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</si>
  <si>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</si>
  <si>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</si>
  <si>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</si>
  <si>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</si>
  <si>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2.1.</t>
  </si>
  <si>
    <t>3.2 tikslas. Viešųjų paslaugų kokybės gerinimas</t>
  </si>
  <si>
    <t>3.2.</t>
  </si>
  <si>
    <t>R-02-03-04</t>
  </si>
  <si>
    <t>Paslaugų gavėjų, patenkintų teikiamomis paslaugomis, lygis, proc.</t>
  </si>
  <si>
    <t xml:space="preserve">3.2.3 uždavinys. Padidinti sveikatos, socialinių paslaugų kokybę ir prieinamumą visų gyvenviečių gyventojams, vykdyti paslaugų plėtrą </t>
  </si>
  <si>
    <t>3.2.3.4.1 veikla. Fizioterapijos, rentgeno ir laboratorijos paslaugų teikimo Neringos PSPC užtikrinimas</t>
  </si>
  <si>
    <t>V-03-02-03-04-01-01</t>
  </si>
  <si>
    <t>V-03-02-03-04-01-02</t>
  </si>
  <si>
    <t>3.2.3.4.2 veikla. Odontologinių paslaugų teikimo Neringos PSPC užtikrinimas</t>
  </si>
  <si>
    <t>V-03-02-03-04-02</t>
  </si>
  <si>
    <t>3.2.3.4.3 veikla. Ambulatorinės reabilitacijos paslaugų teikimo užtikrinimas Neringos PSPC</t>
  </si>
  <si>
    <t>V-03-02-03-04-03-01</t>
  </si>
  <si>
    <t>V-03-02-03-04-03-02</t>
  </si>
  <si>
    <t>3.2.3.4.4 veikla. Ambulatorinės gydytojo pagalbos teikimas Neringos PSPC po šeimos gydytojų darbo valandų, savaitgaliais  ir švenčių dienomis iki 22.00 val. nuo birželio 1 d. iki rugpjūčio 31 d.</t>
  </si>
  <si>
    <t>V-03-02-03-04-04</t>
  </si>
  <si>
    <t>3.2.3.4.5 veikla. Neringos PSPC veiklos rėmimas, darbo sąlygų gerinimas</t>
  </si>
  <si>
    <t>V-03-02-03-04-05-01</t>
  </si>
  <si>
    <t>V-03-02-03-04-05-02</t>
  </si>
  <si>
    <t>3.2.3.4.7 veikla. Projekto „Žmonių saugumo didinimas Baltijos jūroje per tarptautinį bendradarbiavimą Vakarų Lietuvoje ir Kuržemėje“ įgyvendinimas</t>
  </si>
  <si>
    <t>V-03-02-03-04-07-01</t>
  </si>
  <si>
    <t>3.2.3.4.8 veikla. Neringos PSPC Palaikomojo gydymo ir slaugos skyriaus veiklos užtikrinimas</t>
  </si>
  <si>
    <t>V-03-02-03-04-08-01</t>
  </si>
  <si>
    <t>V-03-02-03-04-08-02</t>
  </si>
  <si>
    <t>2.3 tikslas. Laimingos bendruomenės kūrimas</t>
  </si>
  <si>
    <t>2.3.3. uždavinys. Padidinti sklaidą apie sveikos gyvensenos ir fizinio aktyvumo naudą, užtikrinti ligų prevenciją, padidinti gyventojų sveikatingumo raštingumą</t>
  </si>
  <si>
    <t>2.3.3.2.1 veikla. Visuomenės sveikatos stebėsena ir  stiprinimas</t>
  </si>
  <si>
    <t>V-02-03-03-02-01-01</t>
  </si>
  <si>
    <t>V-02-03-03-02-01-02</t>
  </si>
  <si>
    <t>2.3.3.2.2 veikla. Visuomenės sveikatos priežiūra ugdymo įstaigose</t>
  </si>
  <si>
    <t>V-02-03-03-02-02</t>
  </si>
  <si>
    <t>2.3.3.2.3 veikla. Vaikų ir jaunimo sveikatos priežiūra</t>
  </si>
  <si>
    <t>V-02-03-03-02-03-01</t>
  </si>
  <si>
    <t>V-02-03-03-02-03-02</t>
  </si>
  <si>
    <t>2.3.3.2.4 veikla. Psichikos sveikatos gerinimas ir savižudybių prevencijos priemonių įgyvendinimas</t>
  </si>
  <si>
    <t>V-02-03-03-02-04-01</t>
  </si>
  <si>
    <t>V-02-03-03-02-04-02</t>
  </si>
  <si>
    <t>V-02-03-03-02-04-03</t>
  </si>
  <si>
    <t>2.3.3.1.1 veikla. Savivaldybės visuomenės sveikatos rėmimo specialiosios programos priemonių įgyvendinimas</t>
  </si>
  <si>
    <t>V-02-03-03-01-01</t>
  </si>
  <si>
    <t>2.1 tikslas. Kryptingai vystyti darnaus judumo planą</t>
  </si>
  <si>
    <t>Priemonių skaičius</t>
  </si>
  <si>
    <t>2.1.2 uždavinys. Sukurti svečiams ir gyventojams patrauklią ir saugią aplinką</t>
  </si>
  <si>
    <t>2.1.2.1.1 veikla. Triukšmo stebėsenos vykdymas tyliosiose zonose ir pagal skundus</t>
  </si>
  <si>
    <t>V-02-01-02-01-01</t>
  </si>
  <si>
    <t>3.2.3.4.</t>
  </si>
  <si>
    <t>2.3.</t>
  </si>
  <si>
    <t>2.3.3.2.</t>
  </si>
  <si>
    <t>2.3.3.1.</t>
  </si>
  <si>
    <t>2.1.2.1.</t>
  </si>
  <si>
    <t>KTF</t>
  </si>
  <si>
    <t>VB</t>
  </si>
  <si>
    <t>3.2.3.4.9</t>
  </si>
  <si>
    <t>Sveikatos priežiūros specialistų kvalifikacijos kėlimas</t>
  </si>
  <si>
    <t xml:space="preserve">Slaugos lovų užimtumas, proc. </t>
  </si>
  <si>
    <t>3.2.3.4.9 veikla. Sveikatos priežiūros specialistų kvalifikacijos kėlimas</t>
  </si>
  <si>
    <t>V-03-02-03-04-09-01</t>
  </si>
  <si>
    <t>Sveikatos priežiūros specialistai, kėlę kvalifikaciją, proc.</t>
  </si>
  <si>
    <t>2025–2027 METŲ STRATEGINIO VEIKLOS PLANO</t>
  </si>
  <si>
    <t>2026 m. poreikis (tūkst. Eur)</t>
  </si>
  <si>
    <t>2027 m. projektas (tūkst. Eur)</t>
  </si>
  <si>
    <t>Projektas „Žmonių saugumo didinimas Baltijos jūroje per tarptautinį bendradarbiavimą Vakarų Lietuvoje ir Kuržemėje“ (T)</t>
  </si>
  <si>
    <t>R-02-01-02</t>
  </si>
  <si>
    <t>Įgyvendinto projekto „Žmonių saugumo didinimas Baltijos jūroje per tarptautinį bendradarbiavimą Vakarų Lietuvoje ir Kuržemėje“ rezultatų palaikymas (T)</t>
  </si>
  <si>
    <t>R-02-03-03</t>
  </si>
  <si>
    <t>3.2.3.4</t>
  </si>
  <si>
    <t>2.3.3.2</t>
  </si>
  <si>
    <t>2.3.3.1</t>
  </si>
  <si>
    <t>2.1.2.1</t>
  </si>
  <si>
    <t>Neringos savivaldybės 2025–2027 metų 
Strateginio veiklos plano
16 priedas</t>
  </si>
  <si>
    <t>2027 m. poreikis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</si>
</sst>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</font>
    <font>
      <sz val="14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8" borderId="8" applyNumberFormat="0" applyFont="0" applyAlignment="0" applyProtection="0"/>
  </cellStyleXfs>
  <cellXfs count="302">
    <xf numFmtId="0" fontId="0" fillId="0" borderId="0" xfId="0"/>
    <xf numFmtId="0" fontId="22" fillId="0" borderId="0" xfId="41" applyFont="1"/>
    <xf numFmtId="0" fontId="23" fillId="0" borderId="0" xfId="0" applyFont="1"/>
    <xf numFmtId="0" fontId="22" fillId="0" borderId="16" xfId="41" applyFont="1" applyBorder="1" applyAlignment="1">
      <alignment horizontal="center" vertical="center" wrapText="1"/>
    </xf>
    <xf numFmtId="0" fontId="22" fillId="35" borderId="18" xfId="41" applyFont="1" applyFill="1" applyBorder="1" applyAlignment="1">
      <alignment horizontal="left" vertical="center"/>
    </xf>
    <xf numFmtId="0" fontId="22" fillId="35" borderId="24" xfId="41" applyFont="1" applyFill="1" applyBorder="1" applyAlignment="1">
      <alignment vertical="center"/>
    </xf>
    <xf numFmtId="0" fontId="22" fillId="36" borderId="18" xfId="41" applyFont="1" applyFill="1" applyBorder="1" applyAlignment="1">
      <alignment horizontal="left" vertical="center"/>
    </xf>
    <xf numFmtId="0" fontId="22" fillId="38" borderId="18" xfId="41" applyFont="1" applyFill="1" applyBorder="1" applyAlignment="1">
      <alignment horizontal="center" vertical="center" wrapText="1"/>
    </xf>
    <xf numFmtId="164" fontId="22" fillId="38" borderId="18" xfId="41" applyNumberFormat="1" applyFont="1" applyFill="1" applyBorder="1" applyAlignment="1">
      <alignment horizontal="center" vertical="center" wrapText="1"/>
    </xf>
    <xf numFmtId="0" fontId="22" fillId="0" borderId="18" xfId="41" applyFont="1" applyBorder="1" applyAlignment="1">
      <alignment horizontal="center" vertical="center" wrapText="1"/>
    </xf>
    <xf numFmtId="0" fontId="22" fillId="38" borderId="19" xfId="41" applyFont="1" applyFill="1" applyBorder="1" applyAlignment="1">
      <alignment horizontal="center" vertical="center" wrapText="1"/>
    </xf>
    <xf numFmtId="164" fontId="22" fillId="38" borderId="19" xfId="41" applyNumberFormat="1" applyFont="1" applyFill="1" applyBorder="1" applyAlignment="1">
      <alignment horizontal="center" vertical="center" wrapText="1"/>
    </xf>
    <xf numFmtId="0" fontId="22" fillId="0" borderId="19" xfId="41" applyFont="1" applyBorder="1" applyAlignment="1">
      <alignment horizontal="center" vertical="center" wrapText="1"/>
    </xf>
    <xf numFmtId="0" fontId="24" fillId="39" borderId="44" xfId="41" applyFont="1" applyFill="1" applyBorder="1" applyAlignment="1">
      <alignment horizontal="center" vertical="center"/>
    </xf>
    <xf numFmtId="164" fontId="24" fillId="39" borderId="43" xfId="41" applyNumberFormat="1" applyFont="1" applyFill="1" applyBorder="1" applyAlignment="1">
      <alignment horizontal="center" vertical="center"/>
    </xf>
    <xf numFmtId="0" fontId="24" fillId="39" borderId="43" xfId="41" applyFont="1" applyFill="1" applyBorder="1" applyAlignment="1">
      <alignment horizontal="center" vertical="center"/>
    </xf>
    <xf numFmtId="0" fontId="22" fillId="38" borderId="15" xfId="41" applyFont="1" applyFill="1" applyBorder="1" applyAlignment="1">
      <alignment horizontal="center" vertical="center"/>
    </xf>
    <xf numFmtId="164" fontId="22" fillId="38" borderId="15" xfId="41" applyNumberFormat="1" applyFont="1" applyFill="1" applyBorder="1" applyAlignment="1">
      <alignment horizontal="center" vertical="center"/>
    </xf>
    <xf numFmtId="0" fontId="22" fillId="38" borderId="19" xfId="41" applyFont="1" applyFill="1" applyBorder="1" applyAlignment="1">
      <alignment horizontal="center" vertical="center"/>
    </xf>
    <xf numFmtId="164" fontId="22" fillId="38" borderId="19" xfId="41" applyNumberFormat="1" applyFont="1" applyFill="1" applyBorder="1" applyAlignment="1">
      <alignment horizontal="center" vertical="center"/>
    </xf>
    <xf numFmtId="0" fontId="22" fillId="35" borderId="15" xfId="41" applyFont="1" applyFill="1" applyBorder="1" applyAlignment="1">
      <alignment horizontal="left" vertical="center"/>
    </xf>
    <xf numFmtId="0" fontId="22" fillId="38" borderId="18" xfId="41" applyFont="1" applyFill="1" applyBorder="1" applyAlignment="1">
      <alignment horizontal="center" vertical="center"/>
    </xf>
    <xf numFmtId="164" fontId="22" fillId="38" borderId="18" xfId="41" applyNumberFormat="1" applyFont="1" applyFill="1" applyBorder="1" applyAlignment="1">
      <alignment horizontal="center" vertical="center"/>
    </xf>
    <xf numFmtId="164" fontId="27" fillId="39" borderId="43" xfId="41" applyNumberFormat="1" applyFont="1" applyFill="1" applyBorder="1" applyAlignment="1">
      <alignment horizontal="center" vertical="center"/>
    </xf>
    <xf numFmtId="0" fontId="22" fillId="38" borderId="15" xfId="41" applyFont="1" applyFill="1" applyBorder="1" applyAlignment="1">
      <alignment horizontal="center" vertical="center" wrapText="1"/>
    </xf>
    <xf numFmtId="164" fontId="24" fillId="39" borderId="14" xfId="41" applyNumberFormat="1" applyFont="1" applyFill="1" applyBorder="1" applyAlignment="1">
      <alignment horizontal="center" vertical="center"/>
    </xf>
    <xf numFmtId="164" fontId="24" fillId="37" borderId="43" xfId="41" applyNumberFormat="1" applyFont="1" applyFill="1" applyBorder="1" applyAlignment="1">
      <alignment horizontal="center" vertical="center"/>
    </xf>
    <xf numFmtId="164" fontId="22" fillId="38" borderId="15" xfId="41" applyNumberFormat="1" applyFont="1" applyFill="1" applyBorder="1" applyAlignment="1">
      <alignment horizontal="center" vertical="center" wrapText="1"/>
    </xf>
    <xf numFmtId="164" fontId="26" fillId="0" borderId="15" xfId="41" applyNumberFormat="1" applyFont="1" applyBorder="1" applyAlignment="1">
      <alignment horizontal="center" vertical="center" wrapText="1"/>
    </xf>
    <xf numFmtId="0" fontId="24" fillId="39" borderId="11" xfId="41" applyFont="1" applyFill="1" applyBorder="1" applyAlignment="1">
      <alignment horizontal="center" vertical="center"/>
    </xf>
    <xf numFmtId="164" fontId="26" fillId="38" borderId="15" xfId="41" applyNumberFormat="1" applyFont="1" applyFill="1" applyBorder="1" applyAlignment="1">
      <alignment horizontal="center" vertical="center" wrapText="1"/>
    </xf>
    <xf numFmtId="164" fontId="22" fillId="0" borderId="18" xfId="41" applyNumberFormat="1" applyFont="1" applyBorder="1" applyAlignment="1">
      <alignment horizontal="center" vertical="center" wrapText="1"/>
    </xf>
    <xf numFmtId="164" fontId="22" fillId="0" borderId="19" xfId="41" applyNumberFormat="1" applyFont="1" applyBorder="1" applyAlignment="1">
      <alignment horizontal="center" vertical="center" wrapText="1"/>
    </xf>
    <xf numFmtId="0" fontId="22" fillId="36" borderId="39" xfId="41" applyFont="1" applyFill="1" applyBorder="1" applyAlignment="1">
      <alignment horizontal="left" vertical="center"/>
    </xf>
    <xf numFmtId="0" fontId="26" fillId="34" borderId="18" xfId="41" applyFont="1" applyFill="1" applyBorder="1" applyAlignment="1">
      <alignment horizontal="center" vertical="center" wrapText="1"/>
    </xf>
    <xf numFmtId="0" fontId="26" fillId="34" borderId="24" xfId="41" applyFont="1" applyFill="1" applyBorder="1" applyAlignment="1">
      <alignment horizontal="center" vertical="center" wrapText="1"/>
    </xf>
    <xf numFmtId="0" fontId="26" fillId="34" borderId="24" xfId="41" applyFont="1" applyFill="1" applyBorder="1" applyAlignment="1">
      <alignment horizontal="center" vertical="center" textRotation="90" wrapText="1"/>
    </xf>
    <xf numFmtId="0" fontId="23" fillId="35" borderId="20" xfId="41" applyFont="1" applyFill="1" applyBorder="1" applyAlignment="1">
      <alignment vertical="center"/>
    </xf>
    <xf numFmtId="0" fontId="23" fillId="35" borderId="24" xfId="41" applyFont="1" applyFill="1" applyBorder="1" applyAlignment="1">
      <alignment vertical="center"/>
    </xf>
    <xf numFmtId="0" fontId="22" fillId="34" borderId="15" xfId="41" applyFont="1" applyFill="1" applyBorder="1" applyAlignment="1">
      <alignment horizontal="left" vertical="center"/>
    </xf>
    <xf numFmtId="164" fontId="24" fillId="40" borderId="15" xfId="41" applyNumberFormat="1" applyFont="1" applyFill="1" applyBorder="1" applyAlignment="1">
      <alignment horizontal="center" vertical="center"/>
    </xf>
    <xf numFmtId="164" fontId="24" fillId="37" borderId="45" xfId="41" applyNumberFormat="1" applyFont="1" applyFill="1" applyBorder="1" applyAlignment="1">
      <alignment horizontal="center" vertical="center"/>
    </xf>
    <xf numFmtId="0" fontId="22" fillId="39" borderId="18" xfId="41" applyFont="1" applyFill="1" applyBorder="1" applyAlignment="1">
      <alignment horizontal="left" vertical="center"/>
    </xf>
    <xf numFmtId="164" fontId="24" fillId="39" borderId="18" xfId="41" applyNumberFormat="1" applyFont="1" applyFill="1" applyBorder="1" applyAlignment="1">
      <alignment horizontal="center" vertical="center"/>
    </xf>
    <xf numFmtId="164" fontId="24" fillId="37" borderId="35" xfId="41" applyNumberFormat="1" applyFont="1" applyFill="1" applyBorder="1" applyAlignment="1">
      <alignment horizontal="center" vertical="center"/>
    </xf>
    <xf numFmtId="0" fontId="26" fillId="39" borderId="18" xfId="41" applyFont="1" applyFill="1" applyBorder="1" applyAlignment="1">
      <alignment vertical="center" wrapText="1"/>
    </xf>
    <xf numFmtId="0" fontId="28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0" fontId="25" fillId="41" borderId="27" xfId="0" applyFont="1" applyFill="1" applyBorder="1" applyAlignment="1">
      <alignment horizontal="center" vertical="center" wrapText="1"/>
    </xf>
    <xf numFmtId="165" fontId="25" fillId="41" borderId="49" xfId="0" applyNumberFormat="1" applyFont="1" applyFill="1" applyBorder="1" applyAlignment="1">
      <alignment horizontal="center"/>
    </xf>
    <xf numFmtId="0" fontId="31" fillId="47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47" borderId="63" xfId="0" applyFont="1" applyFill="1" applyBorder="1" applyAlignment="1">
      <alignment horizontal="center" vertical="center" wrapText="1"/>
    </xf>
    <xf numFmtId="0" fontId="32" fillId="47" borderId="49" xfId="0" applyFont="1" applyFill="1" applyBorder="1" applyAlignment="1">
      <alignment horizontal="center" vertical="center" wrapText="1"/>
    </xf>
    <xf numFmtId="0" fontId="32" fillId="47" borderId="65" xfId="0" applyFont="1" applyFill="1" applyBorder="1" applyAlignment="1">
      <alignment horizontal="center" vertical="center" wrapText="1"/>
    </xf>
    <xf numFmtId="0" fontId="21" fillId="47" borderId="65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wrapText="1"/>
    </xf>
    <xf numFmtId="0" fontId="26" fillId="34" borderId="55" xfId="41" applyFont="1" applyFill="1" applyBorder="1" applyAlignment="1">
      <alignment horizontal="center" vertical="center" wrapText="1"/>
    </xf>
    <xf numFmtId="0" fontId="26" fillId="34" borderId="23" xfId="41" applyFont="1" applyFill="1" applyBorder="1" applyAlignment="1">
      <alignment horizontal="center" vertical="center" textRotation="90" wrapText="1"/>
    </xf>
    <xf numFmtId="0" fontId="26" fillId="34" borderId="55" xfId="41" applyFont="1" applyFill="1" applyBorder="1" applyAlignment="1">
      <alignment horizontal="left" vertical="center" wrapText="1"/>
    </xf>
    <xf numFmtId="0" fontId="22" fillId="35" borderId="23" xfId="41" applyFont="1" applyFill="1" applyBorder="1" applyAlignment="1">
      <alignment vertical="center"/>
    </xf>
    <xf numFmtId="164" fontId="22" fillId="38" borderId="22" xfId="41" applyNumberFormat="1" applyFont="1" applyFill="1" applyBorder="1" applyAlignment="1">
      <alignment horizontal="center" vertical="center" wrapText="1"/>
    </xf>
    <xf numFmtId="164" fontId="22" fillId="38" borderId="69" xfId="41" applyNumberFormat="1" applyFont="1" applyFill="1" applyBorder="1" applyAlignment="1">
      <alignment horizontal="center" vertical="center" wrapText="1"/>
    </xf>
    <xf numFmtId="164" fontId="24" fillId="39" borderId="45" xfId="41" applyNumberFormat="1" applyFont="1" applyFill="1" applyBorder="1" applyAlignment="1">
      <alignment horizontal="center" vertical="center"/>
    </xf>
    <xf numFmtId="164" fontId="27" fillId="39" borderId="45" xfId="41" applyNumberFormat="1" applyFont="1" applyFill="1" applyBorder="1" applyAlignment="1">
      <alignment horizontal="center" vertical="center"/>
    </xf>
    <xf numFmtId="164" fontId="24" fillId="39" borderId="30" xfId="41" applyNumberFormat="1" applyFont="1" applyFill="1" applyBorder="1" applyAlignment="1">
      <alignment horizontal="center" vertical="center"/>
    </xf>
    <xf numFmtId="164" fontId="24" fillId="40" borderId="67" xfId="41" applyNumberFormat="1" applyFont="1" applyFill="1" applyBorder="1" applyAlignment="1">
      <alignment horizontal="center" vertical="center"/>
    </xf>
    <xf numFmtId="164" fontId="24" fillId="39" borderId="22" xfId="41" applyNumberFormat="1" applyFont="1" applyFill="1" applyBorder="1" applyAlignment="1">
      <alignment horizontal="center" vertical="center"/>
    </xf>
    <xf numFmtId="0" fontId="26" fillId="34" borderId="12" xfId="41" applyFont="1" applyFill="1" applyBorder="1" applyAlignment="1">
      <alignment horizontal="left" vertical="center" wrapText="1"/>
    </xf>
    <xf numFmtId="164" fontId="22" fillId="38" borderId="67" xfId="41" applyNumberFormat="1" applyFont="1" applyFill="1" applyBorder="1" applyAlignment="1">
      <alignment horizontal="center" vertical="center" wrapText="1"/>
    </xf>
    <xf numFmtId="164" fontId="24" fillId="37" borderId="26" xfId="41" applyNumberFormat="1" applyFont="1" applyFill="1" applyBorder="1" applyAlignment="1">
      <alignment horizontal="center" vertical="center"/>
    </xf>
    <xf numFmtId="164" fontId="26" fillId="38" borderId="67" xfId="41" applyNumberFormat="1" applyFont="1" applyFill="1" applyBorder="1" applyAlignment="1">
      <alignment horizontal="center" vertical="center" wrapText="1"/>
    </xf>
    <xf numFmtId="164" fontId="22" fillId="0" borderId="22" xfId="41" applyNumberFormat="1" applyFont="1" applyBorder="1" applyAlignment="1">
      <alignment horizontal="center" vertical="center" wrapText="1"/>
    </xf>
    <xf numFmtId="164" fontId="22" fillId="0" borderId="69" xfId="41" applyNumberFormat="1" applyFont="1" applyBorder="1" applyAlignment="1">
      <alignment horizontal="center" vertical="center" wrapText="1"/>
    </xf>
    <xf numFmtId="0" fontId="26" fillId="34" borderId="71" xfId="41" applyFont="1" applyFill="1" applyBorder="1" applyAlignment="1">
      <alignment horizontal="left" vertical="center" wrapText="1"/>
    </xf>
    <xf numFmtId="0" fontId="26" fillId="34" borderId="72" xfId="41" applyFont="1" applyFill="1" applyBorder="1" applyAlignment="1">
      <alignment horizontal="left" vertical="center" wrapText="1"/>
    </xf>
    <xf numFmtId="164" fontId="25" fillId="34" borderId="57" xfId="41" applyNumberFormat="1" applyFont="1" applyFill="1" applyBorder="1" applyAlignment="1">
      <alignment horizontal="center" vertical="center" wrapText="1"/>
    </xf>
    <xf numFmtId="164" fontId="25" fillId="34" borderId="58" xfId="41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164" fontId="24" fillId="38" borderId="14" xfId="41" applyNumberFormat="1" applyFont="1" applyFill="1" applyBorder="1" applyAlignment="1">
      <alignment horizontal="center" vertical="center"/>
    </xf>
    <xf numFmtId="164" fontId="24" fillId="38" borderId="30" xfId="41" applyNumberFormat="1" applyFont="1" applyFill="1" applyBorder="1" applyAlignment="1">
      <alignment horizontal="center" vertical="center"/>
    </xf>
    <xf numFmtId="0" fontId="19" fillId="38" borderId="27" xfId="41" applyFont="1" applyFill="1" applyBorder="1" applyAlignment="1">
      <alignment horizontal="center" vertical="center"/>
    </xf>
    <xf numFmtId="0" fontId="34" fillId="0" borderId="18" xfId="0" applyFont="1" applyBorder="1" applyAlignment="1">
      <alignment wrapText="1"/>
    </xf>
    <xf numFmtId="0" fontId="34" fillId="0" borderId="18" xfId="0" applyFont="1" applyBorder="1" applyAlignment="1">
      <alignment vertical="center" wrapText="1"/>
    </xf>
    <xf numFmtId="164" fontId="25" fillId="34" borderId="47" xfId="0" applyNumberFormat="1" applyFont="1" applyFill="1" applyBorder="1" applyAlignment="1">
      <alignment horizontal="center"/>
    </xf>
    <xf numFmtId="164" fontId="25" fillId="44" borderId="50" xfId="0" applyNumberFormat="1" applyFont="1" applyFill="1" applyBorder="1" applyAlignment="1">
      <alignment horizontal="center"/>
    </xf>
    <xf numFmtId="164" fontId="26" fillId="0" borderId="54" xfId="0" applyNumberFormat="1" applyFont="1" applyBorder="1" applyAlignment="1">
      <alignment horizontal="center"/>
    </xf>
    <xf numFmtId="164" fontId="26" fillId="45" borderId="54" xfId="0" applyNumberFormat="1" applyFont="1" applyFill="1" applyBorder="1" applyAlignment="1">
      <alignment horizontal="center"/>
    </xf>
    <xf numFmtId="164" fontId="26" fillId="0" borderId="49" xfId="0" applyNumberFormat="1" applyFont="1" applyBorder="1" applyAlignment="1">
      <alignment horizontal="center"/>
    </xf>
    <xf numFmtId="164" fontId="25" fillId="34" borderId="59" xfId="0" applyNumberFormat="1" applyFont="1" applyFill="1" applyBorder="1" applyAlignment="1">
      <alignment horizontal="center"/>
    </xf>
    <xf numFmtId="164" fontId="26" fillId="0" borderId="17" xfId="0" applyNumberFormat="1" applyFont="1" applyBorder="1" applyAlignment="1">
      <alignment horizontal="center"/>
    </xf>
    <xf numFmtId="164" fontId="26" fillId="0" borderId="50" xfId="0" applyNumberFormat="1" applyFont="1" applyBorder="1" applyAlignment="1">
      <alignment horizontal="center"/>
    </xf>
    <xf numFmtId="164" fontId="26" fillId="0" borderId="60" xfId="0" applyNumberFormat="1" applyFont="1" applyBorder="1" applyAlignment="1">
      <alignment horizontal="center"/>
    </xf>
    <xf numFmtId="164" fontId="26" fillId="0" borderId="61" xfId="0" applyNumberFormat="1" applyFont="1" applyBorder="1" applyAlignment="1">
      <alignment horizontal="center"/>
    </xf>
    <xf numFmtId="164" fontId="25" fillId="41" borderId="64" xfId="0" applyNumberFormat="1" applyFont="1" applyFill="1" applyBorder="1" applyAlignment="1">
      <alignment horizontal="center"/>
    </xf>
    <xf numFmtId="164" fontId="0" fillId="0" borderId="0" xfId="0" applyNumberFormat="1"/>
    <xf numFmtId="0" fontId="35" fillId="0" borderId="0" xfId="0" applyFont="1"/>
    <xf numFmtId="164" fontId="35" fillId="0" borderId="0" xfId="0" applyNumberFormat="1" applyFont="1"/>
    <xf numFmtId="164" fontId="22" fillId="38" borderId="67" xfId="41" applyNumberFormat="1" applyFont="1" applyFill="1" applyBorder="1" applyAlignment="1">
      <alignment horizontal="center" vertical="center"/>
    </xf>
    <xf numFmtId="164" fontId="22" fillId="38" borderId="69" xfId="41" applyNumberFormat="1" applyFont="1" applyFill="1" applyBorder="1" applyAlignment="1">
      <alignment horizontal="center" vertical="center"/>
    </xf>
    <xf numFmtId="164" fontId="22" fillId="0" borderId="66" xfId="41" applyNumberFormat="1" applyFont="1" applyBorder="1" applyAlignment="1">
      <alignment horizontal="center" vertical="center" wrapText="1"/>
    </xf>
    <xf numFmtId="164" fontId="22" fillId="0" borderId="16" xfId="41" applyNumberFormat="1" applyFont="1" applyBorder="1" applyAlignment="1">
      <alignment horizontal="center" vertical="center" wrapText="1"/>
    </xf>
    <xf numFmtId="0" fontId="36" fillId="0" borderId="0" xfId="0" applyFont="1"/>
    <xf numFmtId="0" fontId="25" fillId="41" borderId="47" xfId="0" applyFont="1" applyFill="1" applyBorder="1" applyAlignment="1">
      <alignment horizontal="center" wrapText="1"/>
    </xf>
    <xf numFmtId="0" fontId="25" fillId="41" borderId="26" xfId="0" applyFont="1" applyFill="1" applyBorder="1" applyAlignment="1">
      <alignment horizontal="center" wrapText="1"/>
    </xf>
    <xf numFmtId="164" fontId="22" fillId="38" borderId="22" xfId="41" applyNumberFormat="1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7" fillId="0" borderId="0" xfId="0" applyFont="1"/>
    <xf numFmtId="0" fontId="37" fillId="0" borderId="0" xfId="41" applyFont="1"/>
    <xf numFmtId="0" fontId="25" fillId="33" borderId="30" xfId="41" applyFont="1" applyFill="1" applyBorder="1" applyAlignment="1">
      <alignment horizontal="center" vertical="center" wrapText="1"/>
    </xf>
    <xf numFmtId="0" fontId="25" fillId="33" borderId="66" xfId="41" applyFont="1" applyFill="1" applyBorder="1" applyAlignment="1">
      <alignment horizontal="center" vertical="center" wrapText="1"/>
    </xf>
    <xf numFmtId="0" fontId="25" fillId="33" borderId="67" xfId="41" applyFont="1" applyFill="1" applyBorder="1" applyAlignment="1">
      <alignment horizontal="center" vertical="center" wrapText="1"/>
    </xf>
    <xf numFmtId="0" fontId="25" fillId="33" borderId="14" xfId="41" applyFont="1" applyFill="1" applyBorder="1" applyAlignment="1">
      <alignment horizontal="center" vertical="center" wrapText="1"/>
    </xf>
    <xf numFmtId="0" fontId="25" fillId="33" borderId="16" xfId="41" applyFont="1" applyFill="1" applyBorder="1" applyAlignment="1">
      <alignment horizontal="center" vertical="center" wrapText="1"/>
    </xf>
    <xf numFmtId="0" fontId="25" fillId="33" borderId="15" xfId="41" applyFont="1" applyFill="1" applyBorder="1" applyAlignment="1">
      <alignment horizontal="center" vertical="center" wrapText="1"/>
    </xf>
    <xf numFmtId="0" fontId="26" fillId="34" borderId="68" xfId="41" applyFont="1" applyFill="1" applyBorder="1" applyAlignment="1">
      <alignment horizontal="left" vertical="center" wrapText="1"/>
    </xf>
    <xf numFmtId="0" fontId="26" fillId="34" borderId="13" xfId="41" applyFont="1" applyFill="1" applyBorder="1" applyAlignment="1">
      <alignment horizontal="left" vertical="center" wrapText="1"/>
    </xf>
    <xf numFmtId="0" fontId="22" fillId="35" borderId="19" xfId="41" applyFont="1" applyFill="1" applyBorder="1" applyAlignment="1">
      <alignment horizontal="left" vertical="center"/>
    </xf>
    <xf numFmtId="0" fontId="22" fillId="35" borderId="16" xfId="41" applyFont="1" applyFill="1" applyBorder="1" applyAlignment="1">
      <alignment horizontal="left" vertical="center"/>
    </xf>
    <xf numFmtId="0" fontId="22" fillId="36" borderId="19" xfId="41" applyFont="1" applyFill="1" applyBorder="1" applyAlignment="1">
      <alignment horizontal="left" vertical="center"/>
    </xf>
    <xf numFmtId="0" fontId="22" fillId="36" borderId="16" xfId="41" applyFont="1" applyFill="1" applyBorder="1" applyAlignment="1">
      <alignment horizontal="left" vertical="center"/>
    </xf>
    <xf numFmtId="0" fontId="22" fillId="0" borderId="19" xfId="41" applyFont="1" applyBorder="1" applyAlignment="1">
      <alignment horizontal="left" vertical="center" wrapText="1"/>
    </xf>
    <xf numFmtId="0" fontId="22" fillId="0" borderId="39" xfId="41" applyFont="1" applyBorder="1" applyAlignment="1">
      <alignment horizontal="left" vertical="center" wrapText="1"/>
    </xf>
    <xf numFmtId="0" fontId="22" fillId="38" borderId="15" xfId="41" applyFont="1" applyFill="1" applyBorder="1" applyAlignment="1">
      <alignment horizontal="center" vertical="center"/>
    </xf>
    <xf numFmtId="0" fontId="22" fillId="38" borderId="19" xfId="41" applyFont="1" applyFill="1" applyBorder="1" applyAlignment="1">
      <alignment horizontal="center" vertical="center"/>
    </xf>
    <xf numFmtId="164" fontId="22" fillId="38" borderId="15" xfId="41" applyNumberFormat="1" applyFont="1" applyFill="1" applyBorder="1" applyAlignment="1">
      <alignment horizontal="center" vertical="center"/>
    </xf>
    <xf numFmtId="164" fontId="22" fillId="38" borderId="19" xfId="41" applyNumberFormat="1" applyFont="1" applyFill="1" applyBorder="1" applyAlignment="1">
      <alignment horizontal="center" vertical="center"/>
    </xf>
    <xf numFmtId="0" fontId="22" fillId="38" borderId="19" xfId="41" applyFont="1" applyFill="1" applyBorder="1" applyAlignment="1">
      <alignment horizontal="left" vertical="center" wrapText="1"/>
    </xf>
    <xf numFmtId="0" fontId="22" fillId="38" borderId="16" xfId="41" applyFont="1" applyFill="1" applyBorder="1" applyAlignment="1">
      <alignment horizontal="left" vertical="center" wrapText="1"/>
    </xf>
    <xf numFmtId="0" fontId="22" fillId="38" borderId="29" xfId="41" applyFont="1" applyFill="1" applyBorder="1" applyAlignment="1">
      <alignment horizontal="left" vertical="center" wrapText="1"/>
    </xf>
    <xf numFmtId="0" fontId="22" fillId="38" borderId="37" xfId="41" applyFont="1" applyFill="1" applyBorder="1" applyAlignment="1">
      <alignment horizontal="left" vertical="center" wrapText="1"/>
    </xf>
    <xf numFmtId="0" fontId="22" fillId="38" borderId="38" xfId="41" applyFont="1" applyFill="1" applyBorder="1" applyAlignment="1">
      <alignment horizontal="left" vertical="center" wrapText="1"/>
    </xf>
    <xf numFmtId="0" fontId="22" fillId="38" borderId="46" xfId="41" applyFont="1" applyFill="1" applyBorder="1" applyAlignment="1">
      <alignment horizontal="left" vertical="center" wrapText="1"/>
    </xf>
    <xf numFmtId="0" fontId="19" fillId="38" borderId="14" xfId="41" applyFont="1" applyFill="1" applyBorder="1" applyAlignment="1">
      <alignment horizontal="center" vertical="center"/>
    </xf>
    <xf numFmtId="0" fontId="19" fillId="38" borderId="16" xfId="41" applyFont="1" applyFill="1" applyBorder="1" applyAlignment="1">
      <alignment horizontal="center" vertical="center"/>
    </xf>
    <xf numFmtId="0" fontId="19" fillId="38" borderId="29" xfId="41" applyFont="1" applyFill="1" applyBorder="1" applyAlignment="1">
      <alignment horizontal="center" vertical="center"/>
    </xf>
    <xf numFmtId="0" fontId="22" fillId="0" borderId="16" xfId="41" applyFont="1" applyBorder="1" applyAlignment="1">
      <alignment horizontal="left" vertical="center" wrapText="1"/>
    </xf>
    <xf numFmtId="0" fontId="22" fillId="0" borderId="15" xfId="41" applyFont="1" applyBorder="1" applyAlignment="1">
      <alignment horizontal="left" vertical="center" wrapText="1"/>
    </xf>
    <xf numFmtId="0" fontId="22" fillId="38" borderId="39" xfId="41" applyFont="1" applyFill="1" applyBorder="1" applyAlignment="1">
      <alignment horizontal="left" vertical="center" wrapText="1"/>
    </xf>
    <xf numFmtId="0" fontId="22" fillId="38" borderId="15" xfId="41" applyFont="1" applyFill="1" applyBorder="1" applyAlignment="1">
      <alignment horizontal="left" vertical="center" wrapText="1"/>
    </xf>
    <xf numFmtId="0" fontId="22" fillId="38" borderId="19" xfId="41" applyFont="1" applyFill="1" applyBorder="1" applyAlignment="1">
      <alignment horizontal="center" vertical="center" wrapText="1"/>
    </xf>
    <xf numFmtId="0" fontId="22" fillId="38" borderId="16" xfId="41" applyFont="1" applyFill="1" applyBorder="1" applyAlignment="1">
      <alignment horizontal="center" vertical="center" wrapText="1"/>
    </xf>
    <xf numFmtId="0" fontId="22" fillId="38" borderId="15" xfId="41" applyFont="1" applyFill="1" applyBorder="1" applyAlignment="1">
      <alignment horizontal="center" vertical="center" wrapText="1"/>
    </xf>
    <xf numFmtId="0" fontId="22" fillId="0" borderId="19" xfId="41" applyFont="1" applyBorder="1" applyAlignment="1">
      <alignment vertical="center" wrapText="1"/>
    </xf>
    <xf numFmtId="0" fontId="22" fillId="0" borderId="16" xfId="41" applyFont="1" applyBorder="1" applyAlignment="1">
      <alignment vertical="center" wrapText="1"/>
    </xf>
    <xf numFmtId="0" fontId="22" fillId="0" borderId="38" xfId="41" applyFont="1" applyBorder="1" applyAlignment="1">
      <alignment vertical="center" wrapText="1"/>
    </xf>
    <xf numFmtId="164" fontId="22" fillId="0" borderId="66" xfId="41" applyNumberFormat="1" applyFont="1" applyBorder="1" applyAlignment="1">
      <alignment horizontal="center" vertical="center" wrapText="1"/>
    </xf>
    <xf numFmtId="0" fontId="22" fillId="0" borderId="16" xfId="41" applyFont="1" applyBorder="1" applyAlignment="1">
      <alignment horizontal="center" vertical="center" wrapText="1"/>
    </xf>
    <xf numFmtId="0" fontId="22" fillId="0" borderId="18" xfId="41" applyFont="1" applyBorder="1" applyAlignment="1">
      <alignment horizontal="center" vertical="center" wrapText="1"/>
    </xf>
    <xf numFmtId="0" fontId="22" fillId="0" borderId="20" xfId="41" applyFont="1" applyBorder="1" applyAlignment="1">
      <alignment horizontal="center" vertical="center" wrapText="1"/>
    </xf>
    <xf numFmtId="0" fontId="22" fillId="0" borderId="33" xfId="41" applyFont="1" applyBorder="1" applyAlignment="1">
      <alignment horizontal="center" vertical="center" wrapText="1"/>
    </xf>
    <xf numFmtId="0" fontId="22" fillId="0" borderId="36" xfId="41" applyFont="1" applyBorder="1" applyAlignment="1">
      <alignment horizontal="center" vertical="center" wrapText="1"/>
    </xf>
    <xf numFmtId="0" fontId="22" fillId="0" borderId="34" xfId="41" applyFont="1" applyBorder="1" applyAlignment="1">
      <alignment horizontal="center" vertical="center" wrapText="1"/>
    </xf>
    <xf numFmtId="0" fontId="22" fillId="38" borderId="33" xfId="41" applyFont="1" applyFill="1" applyBorder="1" applyAlignment="1">
      <alignment horizontal="center" vertical="center" wrapText="1"/>
    </xf>
    <xf numFmtId="0" fontId="22" fillId="38" borderId="36" xfId="41" applyFont="1" applyFill="1" applyBorder="1" applyAlignment="1">
      <alignment horizontal="center" vertical="center" wrapText="1"/>
    </xf>
    <xf numFmtId="0" fontId="22" fillId="38" borderId="34" xfId="41" applyFont="1" applyFill="1" applyBorder="1" applyAlignment="1">
      <alignment horizontal="center" vertical="center" wrapText="1"/>
    </xf>
    <xf numFmtId="164" fontId="22" fillId="38" borderId="67" xfId="41" applyNumberFormat="1" applyFont="1" applyFill="1" applyBorder="1" applyAlignment="1">
      <alignment horizontal="center" vertical="center"/>
    </xf>
    <xf numFmtId="164" fontId="22" fillId="38" borderId="69" xfId="41" applyNumberFormat="1" applyFont="1" applyFill="1" applyBorder="1" applyAlignment="1">
      <alignment horizontal="center" vertical="center"/>
    </xf>
    <xf numFmtId="164" fontId="22" fillId="38" borderId="16" xfId="41" applyNumberFormat="1" applyFont="1" applyFill="1" applyBorder="1" applyAlignment="1">
      <alignment horizontal="center" vertical="center"/>
    </xf>
    <xf numFmtId="164" fontId="22" fillId="38" borderId="66" xfId="41" applyNumberFormat="1" applyFont="1" applyFill="1" applyBorder="1" applyAlignment="1">
      <alignment horizontal="center" vertical="center"/>
    </xf>
    <xf numFmtId="0" fontId="24" fillId="37" borderId="44" xfId="41" applyFont="1" applyFill="1" applyBorder="1" applyAlignment="1">
      <alignment horizontal="right" vertical="center"/>
    </xf>
    <xf numFmtId="0" fontId="24" fillId="37" borderId="43" xfId="41" applyFont="1" applyFill="1" applyBorder="1" applyAlignment="1">
      <alignment horizontal="right" vertical="center"/>
    </xf>
    <xf numFmtId="0" fontId="24" fillId="37" borderId="45" xfId="41" applyFont="1" applyFill="1" applyBorder="1" applyAlignment="1">
      <alignment horizontal="right" vertical="center"/>
    </xf>
    <xf numFmtId="0" fontId="24" fillId="40" borderId="18" xfId="41" applyFont="1" applyFill="1" applyBorder="1" applyAlignment="1">
      <alignment horizontal="right" vertical="center"/>
    </xf>
    <xf numFmtId="0" fontId="24" fillId="40" borderId="15" xfId="41" applyFont="1" applyFill="1" applyBorder="1" applyAlignment="1">
      <alignment horizontal="right" vertical="center"/>
    </xf>
    <xf numFmtId="0" fontId="24" fillId="39" borderId="20" xfId="41" applyFont="1" applyFill="1" applyBorder="1" applyAlignment="1">
      <alignment horizontal="right" vertical="center"/>
    </xf>
    <xf numFmtId="0" fontId="24" fillId="39" borderId="24" xfId="41" applyFont="1" applyFill="1" applyBorder="1" applyAlignment="1">
      <alignment horizontal="right" vertical="center"/>
    </xf>
    <xf numFmtId="0" fontId="24" fillId="39" borderId="21" xfId="41" applyFont="1" applyFill="1" applyBorder="1" applyAlignment="1">
      <alignment horizontal="right" vertical="center"/>
    </xf>
    <xf numFmtId="0" fontId="26" fillId="0" borderId="37" xfId="41" applyFont="1" applyBorder="1" applyAlignment="1">
      <alignment horizontal="left" vertical="center" wrapText="1"/>
    </xf>
    <xf numFmtId="0" fontId="26" fillId="0" borderId="38" xfId="41" applyFont="1" applyBorder="1" applyAlignment="1">
      <alignment horizontal="left" vertical="center" wrapText="1"/>
    </xf>
    <xf numFmtId="0" fontId="24" fillId="40" borderId="18" xfId="41" applyFont="1" applyFill="1" applyBorder="1" applyAlignment="1">
      <alignment horizontal="right" vertical="center" wrapText="1"/>
    </xf>
    <xf numFmtId="0" fontId="24" fillId="40" borderId="15" xfId="41" applyFont="1" applyFill="1" applyBorder="1" applyAlignment="1">
      <alignment horizontal="right" vertical="center" wrapText="1"/>
    </xf>
    <xf numFmtId="0" fontId="22" fillId="0" borderId="48" xfId="41" applyFont="1" applyBorder="1" applyAlignment="1">
      <alignment horizontal="center" vertical="center" wrapText="1"/>
    </xf>
    <xf numFmtId="0" fontId="22" fillId="0" borderId="37" xfId="41" applyFont="1" applyBorder="1" applyAlignment="1">
      <alignment horizontal="center" vertical="center" wrapText="1"/>
    </xf>
    <xf numFmtId="0" fontId="22" fillId="0" borderId="38" xfId="41" applyFont="1" applyBorder="1" applyAlignment="1">
      <alignment horizontal="center" vertical="center" wrapText="1"/>
    </xf>
    <xf numFmtId="0" fontId="22" fillId="0" borderId="39" xfId="41" applyFont="1" applyBorder="1" applyAlignment="1">
      <alignment horizontal="center" vertical="center" wrapText="1"/>
    </xf>
    <xf numFmtId="0" fontId="25" fillId="33" borderId="14" xfId="41" applyFont="1" applyFill="1" applyBorder="1" applyAlignment="1">
      <alignment horizontal="center" vertical="center" textRotation="90" wrapText="1"/>
    </xf>
    <xf numFmtId="0" fontId="25" fillId="33" borderId="16" xfId="41" applyFont="1" applyFill="1" applyBorder="1" applyAlignment="1">
      <alignment horizontal="center" vertical="center" textRotation="90" wrapText="1"/>
    </xf>
    <xf numFmtId="0" fontId="25" fillId="33" borderId="15" xfId="41" applyFont="1" applyFill="1" applyBorder="1" applyAlignment="1">
      <alignment horizontal="center" vertical="center" textRotation="90" wrapText="1"/>
    </xf>
    <xf numFmtId="0" fontId="22" fillId="35" borderId="18" xfId="41" applyFont="1" applyFill="1" applyBorder="1" applyAlignment="1">
      <alignment horizontal="left" vertical="center"/>
    </xf>
    <xf numFmtId="0" fontId="22" fillId="35" borderId="22" xfId="41" applyFont="1" applyFill="1" applyBorder="1" applyAlignment="1">
      <alignment horizontal="left" vertical="center"/>
    </xf>
    <xf numFmtId="0" fontId="22" fillId="0" borderId="15" xfId="41" applyFont="1" applyBorder="1" applyAlignment="1">
      <alignment horizontal="center" vertical="center" wrapText="1"/>
    </xf>
    <xf numFmtId="0" fontId="26" fillId="34" borderId="12" xfId="41" applyFont="1" applyFill="1" applyBorder="1" applyAlignment="1">
      <alignment horizontal="left" vertical="center" wrapText="1"/>
    </xf>
    <xf numFmtId="0" fontId="26" fillId="0" borderId="33" xfId="41" applyFont="1" applyBorder="1" applyAlignment="1">
      <alignment horizontal="center" vertical="center" wrapText="1"/>
    </xf>
    <xf numFmtId="0" fontId="26" fillId="0" borderId="36" xfId="41" applyFont="1" applyBorder="1" applyAlignment="1">
      <alignment horizontal="center" vertical="center" wrapText="1"/>
    </xf>
    <xf numFmtId="0" fontId="22" fillId="0" borderId="37" xfId="41" applyFont="1" applyBorder="1" applyAlignment="1">
      <alignment horizontal="left" vertical="center" wrapText="1"/>
    </xf>
    <xf numFmtId="0" fontId="22" fillId="0" borderId="38" xfId="41" applyFont="1" applyBorder="1" applyAlignment="1">
      <alignment horizontal="left" vertical="center" wrapText="1"/>
    </xf>
    <xf numFmtId="0" fontId="24" fillId="34" borderId="57" xfId="41" applyFont="1" applyFill="1" applyBorder="1" applyAlignment="1">
      <alignment horizontal="right" vertical="center" wrapText="1"/>
    </xf>
    <xf numFmtId="0" fontId="22" fillId="35" borderId="15" xfId="41" applyFont="1" applyFill="1" applyBorder="1" applyAlignment="1">
      <alignment horizontal="left" vertical="center"/>
    </xf>
    <xf numFmtId="164" fontId="22" fillId="38" borderId="30" xfId="41" applyNumberFormat="1" applyFont="1" applyFill="1" applyBorder="1" applyAlignment="1">
      <alignment horizontal="center" vertical="center"/>
    </xf>
    <xf numFmtId="164" fontId="22" fillId="38" borderId="31" xfId="41" applyNumberFormat="1" applyFont="1" applyFill="1" applyBorder="1" applyAlignment="1">
      <alignment horizontal="center" vertical="center"/>
    </xf>
    <xf numFmtId="164" fontId="22" fillId="38" borderId="14" xfId="41" applyNumberFormat="1" applyFont="1" applyFill="1" applyBorder="1" applyAlignment="1">
      <alignment horizontal="center" vertical="center"/>
    </xf>
    <xf numFmtId="164" fontId="22" fillId="38" borderId="29" xfId="41" applyNumberFormat="1" applyFont="1" applyFill="1" applyBorder="1" applyAlignment="1">
      <alignment horizontal="center" vertical="center"/>
    </xf>
    <xf numFmtId="164" fontId="22" fillId="38" borderId="16" xfId="41" applyNumberFormat="1" applyFont="1" applyFill="1" applyBorder="1" applyAlignment="1">
      <alignment horizontal="center" vertical="center" wrapText="1"/>
    </xf>
    <xf numFmtId="164" fontId="22" fillId="38" borderId="66" xfId="41" applyNumberFormat="1" applyFont="1" applyFill="1" applyBorder="1" applyAlignment="1">
      <alignment horizontal="center" vertical="center" wrapText="1"/>
    </xf>
    <xf numFmtId="0" fontId="26" fillId="34" borderId="20" xfId="41" applyFont="1" applyFill="1" applyBorder="1" applyAlignment="1">
      <alignment horizontal="left" vertical="center" wrapText="1"/>
    </xf>
    <xf numFmtId="0" fontId="26" fillId="34" borderId="24" xfId="41" applyFont="1" applyFill="1" applyBorder="1" applyAlignment="1">
      <alignment horizontal="left" vertical="center" wrapText="1"/>
    </xf>
    <xf numFmtId="0" fontId="22" fillId="0" borderId="19" xfId="41" applyFont="1" applyBorder="1" applyAlignment="1">
      <alignment horizontal="center" vertical="center" wrapText="1"/>
    </xf>
    <xf numFmtId="0" fontId="22" fillId="38" borderId="33" xfId="41" applyFont="1" applyFill="1" applyBorder="1" applyAlignment="1">
      <alignment horizontal="left" vertical="center" wrapText="1"/>
    </xf>
    <xf numFmtId="0" fontId="22" fillId="38" borderId="34" xfId="41" applyFont="1" applyFill="1" applyBorder="1" applyAlignment="1">
      <alignment horizontal="left" vertical="center" wrapText="1"/>
    </xf>
    <xf numFmtId="0" fontId="22" fillId="36" borderId="15" xfId="41" applyFont="1" applyFill="1" applyBorder="1" applyAlignment="1">
      <alignment horizontal="left" vertical="center"/>
    </xf>
    <xf numFmtId="0" fontId="22" fillId="34" borderId="39" xfId="41" applyFont="1" applyFill="1" applyBorder="1" applyAlignment="1">
      <alignment horizontal="left" vertical="center"/>
    </xf>
    <xf numFmtId="0" fontId="22" fillId="34" borderId="40" xfId="41" applyFont="1" applyFill="1" applyBorder="1" applyAlignment="1">
      <alignment horizontal="left" vertical="center"/>
    </xf>
    <xf numFmtId="0" fontId="22" fillId="34" borderId="54" xfId="41" applyFont="1" applyFill="1" applyBorder="1" applyAlignment="1">
      <alignment horizontal="left" vertical="center"/>
    </xf>
    <xf numFmtId="164" fontId="22" fillId="0" borderId="16" xfId="41" applyNumberFormat="1" applyFont="1" applyBorder="1" applyAlignment="1">
      <alignment horizontal="center" vertical="center" wrapText="1"/>
    </xf>
    <xf numFmtId="0" fontId="19" fillId="35" borderId="20" xfId="41" applyFont="1" applyFill="1" applyBorder="1" applyAlignment="1">
      <alignment horizontal="left" vertical="center"/>
    </xf>
    <xf numFmtId="0" fontId="19" fillId="35" borderId="24" xfId="41" applyFont="1" applyFill="1" applyBorder="1" applyAlignment="1">
      <alignment horizontal="left" vertical="center"/>
    </xf>
    <xf numFmtId="0" fontId="22" fillId="35" borderId="24" xfId="41" applyFont="1" applyFill="1" applyBorder="1" applyAlignment="1">
      <alignment horizontal="left" vertical="center"/>
    </xf>
    <xf numFmtId="0" fontId="22" fillId="35" borderId="23" xfId="41" applyFont="1" applyFill="1" applyBorder="1" applyAlignment="1">
      <alignment horizontal="left" vertical="center"/>
    </xf>
    <xf numFmtId="0" fontId="19" fillId="36" borderId="37" xfId="41" applyFont="1" applyFill="1" applyBorder="1" applyAlignment="1">
      <alignment horizontal="left" vertical="center"/>
    </xf>
    <xf numFmtId="0" fontId="19" fillId="36" borderId="32" xfId="41" applyFont="1" applyFill="1" applyBorder="1" applyAlignment="1">
      <alignment horizontal="left" vertical="center"/>
    </xf>
    <xf numFmtId="0" fontId="22" fillId="36" borderId="32" xfId="41" applyFont="1" applyFill="1" applyBorder="1" applyAlignment="1">
      <alignment horizontal="left" vertical="center"/>
    </xf>
    <xf numFmtId="0" fontId="22" fillId="36" borderId="70" xfId="41" applyFont="1" applyFill="1" applyBorder="1" applyAlignment="1">
      <alignment horizontal="left" vertical="center"/>
    </xf>
    <xf numFmtId="0" fontId="22" fillId="38" borderId="16" xfId="41" applyFont="1" applyFill="1" applyBorder="1" applyAlignment="1">
      <alignment horizontal="center" vertical="center"/>
    </xf>
    <xf numFmtId="0" fontId="26" fillId="38" borderId="19" xfId="41" applyFont="1" applyFill="1" applyBorder="1" applyAlignment="1">
      <alignment horizontal="left" vertical="center" wrapText="1"/>
    </xf>
    <xf numFmtId="0" fontId="26" fillId="38" borderId="16" xfId="41" applyFont="1" applyFill="1" applyBorder="1" applyAlignment="1">
      <alignment horizontal="left" vertical="center" wrapText="1"/>
    </xf>
    <xf numFmtId="0" fontId="26" fillId="38" borderId="15" xfId="41" applyFont="1" applyFill="1" applyBorder="1" applyAlignment="1">
      <alignment horizontal="left" vertical="center" wrapText="1"/>
    </xf>
    <xf numFmtId="0" fontId="22" fillId="36" borderId="20" xfId="41" applyFont="1" applyFill="1" applyBorder="1" applyAlignment="1">
      <alignment horizontal="left" vertical="center"/>
    </xf>
    <xf numFmtId="0" fontId="22" fillId="36" borderId="24" xfId="41" applyFont="1" applyFill="1" applyBorder="1" applyAlignment="1">
      <alignment horizontal="left" vertical="center"/>
    </xf>
    <xf numFmtId="0" fontId="22" fillId="36" borderId="23" xfId="41" applyFont="1" applyFill="1" applyBorder="1" applyAlignment="1">
      <alignment horizontal="left" vertical="center"/>
    </xf>
    <xf numFmtId="0" fontId="24" fillId="0" borderId="0" xfId="41" applyFont="1" applyAlignment="1">
      <alignment horizontal="center"/>
    </xf>
    <xf numFmtId="0" fontId="24" fillId="0" borderId="0" xfId="41" applyFont="1" applyAlignment="1">
      <alignment horizontal="center" vertical="center"/>
    </xf>
    <xf numFmtId="0" fontId="25" fillId="0" borderId="10" xfId="41" applyFont="1" applyBorder="1" applyAlignment="1">
      <alignment horizontal="center" vertical="center" wrapText="1"/>
    </xf>
    <xf numFmtId="0" fontId="22" fillId="36" borderId="19" xfId="41" applyFont="1" applyFill="1" applyBorder="1" applyAlignment="1">
      <alignment horizontal="center" vertical="center"/>
    </xf>
    <xf numFmtId="0" fontId="22" fillId="36" borderId="16" xfId="41" applyFont="1" applyFill="1" applyBorder="1" applyAlignment="1">
      <alignment horizontal="center" vertical="center"/>
    </xf>
    <xf numFmtId="0" fontId="22" fillId="36" borderId="15" xfId="41" applyFont="1" applyFill="1" applyBorder="1" applyAlignment="1">
      <alignment horizontal="center" vertical="center"/>
    </xf>
    <xf numFmtId="0" fontId="22" fillId="35" borderId="19" xfId="41" applyFont="1" applyFill="1" applyBorder="1" applyAlignment="1">
      <alignment horizontal="center" vertical="center"/>
    </xf>
    <xf numFmtId="0" fontId="22" fillId="35" borderId="16" xfId="41" applyFont="1" applyFill="1" applyBorder="1" applyAlignment="1">
      <alignment horizontal="center" vertical="center"/>
    </xf>
    <xf numFmtId="0" fontId="22" fillId="35" borderId="15" xfId="41" applyFont="1" applyFill="1" applyBorder="1" applyAlignment="1">
      <alignment horizontal="center" vertical="center"/>
    </xf>
    <xf numFmtId="0" fontId="26" fillId="34" borderId="68" xfId="41" applyFont="1" applyFill="1" applyBorder="1" applyAlignment="1">
      <alignment horizontal="center" vertical="center" wrapText="1"/>
    </xf>
    <xf numFmtId="0" fontId="26" fillId="34" borderId="13" xfId="41" applyFont="1" applyFill="1" applyBorder="1" applyAlignment="1">
      <alignment horizontal="center" vertical="center" wrapText="1"/>
    </xf>
    <xf numFmtId="0" fontId="26" fillId="34" borderId="12" xfId="41" applyFont="1" applyFill="1" applyBorder="1" applyAlignment="1">
      <alignment horizontal="center" vertical="center" wrapText="1"/>
    </xf>
    <xf numFmtId="0" fontId="25" fillId="39" borderId="20" xfId="41" applyFont="1" applyFill="1" applyBorder="1" applyAlignment="1">
      <alignment horizontal="right" vertical="center" wrapText="1"/>
    </xf>
    <xf numFmtId="0" fontId="25" fillId="39" borderId="24" xfId="41" applyFont="1" applyFill="1" applyBorder="1" applyAlignment="1">
      <alignment horizontal="right" vertical="center" wrapText="1"/>
    </xf>
    <xf numFmtId="0" fontId="25" fillId="39" borderId="21" xfId="41" applyFont="1" applyFill="1" applyBorder="1" applyAlignment="1">
      <alignment horizontal="right" vertical="center" wrapText="1"/>
    </xf>
    <xf numFmtId="49" fontId="25" fillId="33" borderId="14" xfId="41" applyNumberFormat="1" applyFont="1" applyFill="1" applyBorder="1" applyAlignment="1">
      <alignment horizontal="center" vertical="center" textRotation="90" wrapText="1"/>
    </xf>
    <xf numFmtId="49" fontId="25" fillId="33" borderId="16" xfId="41" applyNumberFormat="1" applyFont="1" applyFill="1" applyBorder="1" applyAlignment="1">
      <alignment horizontal="center" vertical="center" textRotation="90" wrapText="1"/>
    </xf>
    <xf numFmtId="49" fontId="25" fillId="33" borderId="15" xfId="41" applyNumberFormat="1" applyFont="1" applyFill="1" applyBorder="1" applyAlignment="1">
      <alignment horizontal="center" vertical="center" textRotation="90" wrapText="1"/>
    </xf>
    <xf numFmtId="0" fontId="25" fillId="33" borderId="11" xfId="41" applyFont="1" applyFill="1" applyBorder="1" applyAlignment="1">
      <alignment horizontal="center" vertical="center" textRotation="90" wrapText="1"/>
    </xf>
    <xf numFmtId="0" fontId="25" fillId="33" borderId="13" xfId="41" applyFont="1" applyFill="1" applyBorder="1" applyAlignment="1">
      <alignment horizontal="center" vertical="center" textRotation="90" wrapText="1"/>
    </xf>
    <xf numFmtId="0" fontId="25" fillId="33" borderId="12" xfId="41" applyFont="1" applyFill="1" applyBorder="1" applyAlignment="1">
      <alignment horizontal="center" vertical="center" textRotation="90" wrapText="1"/>
    </xf>
    <xf numFmtId="0" fontId="24" fillId="37" borderId="62" xfId="41" applyFont="1" applyFill="1" applyBorder="1" applyAlignment="1">
      <alignment horizontal="right" vertical="center"/>
    </xf>
    <xf numFmtId="0" fontId="24" fillId="37" borderId="10" xfId="41" applyFont="1" applyFill="1" applyBorder="1" applyAlignment="1">
      <alignment horizontal="right" vertical="center"/>
    </xf>
    <xf numFmtId="0" fontId="24" fillId="37" borderId="26" xfId="41" applyFont="1" applyFill="1" applyBorder="1" applyAlignment="1">
      <alignment horizontal="right" vertical="center"/>
    </xf>
    <xf numFmtId="0" fontId="26" fillId="0" borderId="56" xfId="0" applyFont="1" applyBorder="1" applyAlignment="1">
      <alignment horizontal="left" vertical="top" wrapText="1"/>
    </xf>
    <xf numFmtId="0" fontId="26" fillId="0" borderId="57" xfId="0" applyFont="1" applyBorder="1" applyAlignment="1">
      <alignment horizontal="left" vertical="top" wrapText="1"/>
    </xf>
    <xf numFmtId="0" fontId="25" fillId="42" borderId="62" xfId="0" applyFont="1" applyFill="1" applyBorder="1" applyAlignment="1">
      <alignment horizontal="right" vertical="top" wrapText="1"/>
    </xf>
    <xf numFmtId="0" fontId="25" fillId="42" borderId="10" xfId="0" applyFont="1" applyFill="1" applyBorder="1" applyAlignment="1">
      <alignment horizontal="right" vertical="top" wrapText="1"/>
    </xf>
    <xf numFmtId="0" fontId="25" fillId="42" borderId="63" xfId="0" applyFont="1" applyFill="1" applyBorder="1" applyAlignment="1">
      <alignment horizontal="right" vertical="top" wrapText="1"/>
    </xf>
    <xf numFmtId="0" fontId="26" fillId="0" borderId="55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45" borderId="55" xfId="0" applyFont="1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left" vertical="top" wrapText="1"/>
    </xf>
    <xf numFmtId="0" fontId="26" fillId="45" borderId="22" xfId="0" applyFont="1" applyFill="1" applyBorder="1" applyAlignment="1">
      <alignment horizontal="left" vertical="top" wrapText="1"/>
    </xf>
    <xf numFmtId="0" fontId="26" fillId="45" borderId="56" xfId="0" applyFont="1" applyFill="1" applyBorder="1" applyAlignment="1">
      <alignment horizontal="left" vertical="top" wrapText="1"/>
    </xf>
    <xf numFmtId="0" fontId="26" fillId="45" borderId="57" xfId="0" applyFont="1" applyFill="1" applyBorder="1" applyAlignment="1">
      <alignment horizontal="left" vertical="top" wrapText="1"/>
    </xf>
    <xf numFmtId="0" fontId="26" fillId="45" borderId="58" xfId="0" applyFont="1" applyFill="1" applyBorder="1" applyAlignment="1">
      <alignment horizontal="left" vertical="top" wrapText="1"/>
    </xf>
    <xf numFmtId="0" fontId="25" fillId="43" borderId="25" xfId="0" applyFont="1" applyFill="1" applyBorder="1" applyAlignment="1">
      <alignment horizontal="right" vertical="top" wrapText="1"/>
    </xf>
    <xf numFmtId="0" fontId="25" fillId="43" borderId="27" xfId="0" applyFont="1" applyFill="1" applyBorder="1" applyAlignment="1">
      <alignment horizontal="right" vertical="top" wrapText="1"/>
    </xf>
    <xf numFmtId="0" fontId="25" fillId="43" borderId="26" xfId="0" applyFont="1" applyFill="1" applyBorder="1" applyAlignment="1">
      <alignment horizontal="right" vertical="top" wrapText="1"/>
    </xf>
    <xf numFmtId="0" fontId="26" fillId="46" borderId="25" xfId="0" applyFont="1" applyFill="1" applyBorder="1" applyAlignment="1">
      <alignment horizontal="left" vertical="top" wrapText="1"/>
    </xf>
    <xf numFmtId="0" fontId="26" fillId="46" borderId="27" xfId="0" applyFont="1" applyFill="1" applyBorder="1" applyAlignment="1">
      <alignment horizontal="left" vertical="top" wrapText="1"/>
    </xf>
    <xf numFmtId="0" fontId="26" fillId="46" borderId="26" xfId="0" applyFont="1" applyFill="1" applyBorder="1" applyAlignment="1">
      <alignment horizontal="left" vertical="top" wrapText="1"/>
    </xf>
    <xf numFmtId="0" fontId="25" fillId="43" borderId="42" xfId="0" applyFont="1" applyFill="1" applyBorder="1" applyAlignment="1">
      <alignment horizontal="right" vertical="top" wrapText="1"/>
    </xf>
    <xf numFmtId="0" fontId="25" fillId="43" borderId="41" xfId="0" applyFont="1" applyFill="1" applyBorder="1" applyAlignment="1">
      <alignment horizontal="right" vertical="top" wrapText="1"/>
    </xf>
    <xf numFmtId="0" fontId="25" fillId="43" borderId="28" xfId="0" applyFont="1" applyFill="1" applyBorder="1" applyAlignment="1">
      <alignment horizontal="right" vertical="top" wrapText="1"/>
    </xf>
    <xf numFmtId="0" fontId="26" fillId="0" borderId="51" xfId="0" applyFont="1" applyBorder="1" applyAlignment="1">
      <alignment horizontal="left" vertical="top" wrapText="1"/>
    </xf>
    <xf numFmtId="0" fontId="26" fillId="0" borderId="52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41" borderId="25" xfId="0" applyFont="1" applyFill="1" applyBorder="1" applyAlignment="1">
      <alignment horizontal="center" vertical="center" wrapText="1"/>
    </xf>
    <xf numFmtId="0" fontId="25" fillId="41" borderId="27" xfId="0" applyFont="1" applyFill="1" applyBorder="1" applyAlignment="1">
      <alignment horizontal="center" vertical="center" wrapText="1"/>
    </xf>
    <xf numFmtId="0" fontId="25" fillId="42" borderId="25" xfId="0" applyFont="1" applyFill="1" applyBorder="1" applyAlignment="1">
      <alignment horizontal="center" vertical="top" wrapText="1"/>
    </xf>
    <xf numFmtId="0" fontId="25" fillId="42" borderId="27" xfId="0" applyFont="1" applyFill="1" applyBorder="1" applyAlignment="1">
      <alignment horizontal="center" vertical="top" wrapText="1"/>
    </xf>
    <xf numFmtId="0" fontId="25" fillId="42" borderId="26" xfId="0" applyFont="1" applyFill="1" applyBorder="1" applyAlignment="1">
      <alignment horizontal="center" vertical="top" wrapText="1"/>
    </xf>
    <xf numFmtId="0" fontId="25" fillId="44" borderId="42" xfId="0" applyFont="1" applyFill="1" applyBorder="1" applyAlignment="1">
      <alignment horizontal="left" vertical="top" wrapText="1"/>
    </xf>
    <xf numFmtId="0" fontId="25" fillId="44" borderId="41" xfId="0" applyFont="1" applyFill="1" applyBorder="1" applyAlignment="1">
      <alignment horizontal="left" vertical="top" wrapText="1"/>
    </xf>
    <xf numFmtId="0" fontId="25" fillId="44" borderId="28" xfId="0" applyFont="1" applyFill="1" applyBorder="1" applyAlignment="1">
      <alignment horizontal="left" vertical="top" wrapText="1"/>
    </xf>
    <xf numFmtId="0" fontId="26" fillId="0" borderId="53" xfId="0" applyFont="1" applyBorder="1" applyAlignment="1">
      <alignment horizontal="left" vertical="top" wrapText="1"/>
    </xf>
    <xf numFmtId="0" fontId="26" fillId="0" borderId="19" xfId="41" applyFont="1" applyBorder="1" applyAlignment="1">
      <alignment horizontal="center" vertical="center" wrapText="1"/>
    </xf>
    <xf numFmtId="0" fontId="26" fillId="0" borderId="16" xfId="41" applyFont="1" applyBorder="1" applyAlignment="1">
      <alignment horizontal="center" vertical="center" wrapText="1"/>
    </xf>
    <xf numFmtId="0" fontId="26" fillId="0" borderId="39" xfId="41" applyFont="1" applyBorder="1" applyAlignment="1">
      <alignment horizontal="center" vertical="center" wrapText="1"/>
    </xf>
    <xf numFmtId="0" fontId="20" fillId="48" borderId="20" xfId="0" applyFont="1" applyFill="1" applyBorder="1" applyAlignment="1">
      <alignment horizontal="left" wrapText="1"/>
    </xf>
    <xf numFmtId="0" fontId="20" fillId="48" borderId="24" xfId="0" applyFont="1" applyFill="1" applyBorder="1" applyAlignment="1">
      <alignment horizontal="left" wrapText="1"/>
    </xf>
    <xf numFmtId="0" fontId="20" fillId="48" borderId="21" xfId="0" applyFont="1" applyFill="1" applyBorder="1" applyAlignment="1">
      <alignment horizontal="left" wrapText="1"/>
    </xf>
    <xf numFmtId="0" fontId="21" fillId="48" borderId="18" xfId="0" applyFont="1" applyFill="1" applyBorder="1" applyAlignment="1">
      <alignment horizontal="left" vertical="center" wrapText="1"/>
    </xf>
    <xf numFmtId="0" fontId="30" fillId="47" borderId="59" xfId="0" applyFont="1" applyFill="1" applyBorder="1" applyAlignment="1">
      <alignment horizontal="center" vertical="center" wrapText="1"/>
    </xf>
    <xf numFmtId="0" fontId="30" fillId="47" borderId="64" xfId="0" applyFont="1" applyFill="1" applyBorder="1" applyAlignment="1">
      <alignment horizontal="center" vertical="center" wrapText="1"/>
    </xf>
    <xf numFmtId="0" fontId="31" fillId="47" borderId="25" xfId="0" applyFont="1" applyFill="1" applyBorder="1" applyAlignment="1">
      <alignment horizontal="center" vertical="center" wrapText="1"/>
    </xf>
    <xf numFmtId="0" fontId="31" fillId="47" borderId="27" xfId="0" applyFont="1" applyFill="1" applyBorder="1" applyAlignment="1">
      <alignment horizontal="center" vertical="center" wrapText="1"/>
    </xf>
    <xf numFmtId="0" fontId="31" fillId="47" borderId="26" xfId="0" applyFont="1" applyFill="1" applyBorder="1" applyAlignment="1">
      <alignment horizontal="center" vertical="center" wrapText="1"/>
    </xf>
    <xf numFmtId="0" fontId="32" fillId="48" borderId="18" xfId="0" applyFont="1" applyFill="1" applyBorder="1" applyAlignment="1">
      <alignment horizontal="left" vertical="center" wrapText="1"/>
    </xf>
    <xf numFmtId="0" fontId="24" fillId="0" borderId="0" xfId="41" applyFont="1" applyAlignment="1">
      <alignment horizontal="left" wrapText="1"/>
    </xf>
    <xf numFmtId="0" fontId="24" fillId="0" borderId="0" xfId="41" applyFont="1" applyAlignment="1">
      <alignment horizontal="left"/>
    </xf>
  </cellXfs>
  <cellStyles count="43">
    <cellStyle name="1 antraštė" xfId="2" builtinId="16" customBuiltin="1"/>
    <cellStyle name="2 antraštė" xfId="3" builtinId="17" customBuiltin="1"/>
    <cellStyle name="20% – paryškinimas 1" xfId="18" builtinId="30" customBuiltin="1"/>
    <cellStyle name="20% – paryškinimas 2" xfId="22" builtinId="34" customBuiltin="1"/>
    <cellStyle name="20% – paryškinimas 3" xfId="26" builtinId="38" customBuiltin="1"/>
    <cellStyle name="20% – paryškinimas 4" xfId="30" builtinId="42" customBuiltin="1"/>
    <cellStyle name="20% – paryškinimas 5" xfId="34" builtinId="46" customBuiltin="1"/>
    <cellStyle name="20% – paryškinimas 6" xfId="38" builtinId="50" customBuiltin="1"/>
    <cellStyle name="3 antraštė" xfId="4" builtinId="18" customBuiltin="1"/>
    <cellStyle name="4 antraštė" xfId="5" builtinId="19" customBuiltin="1"/>
    <cellStyle name="40% – paryškinimas 1" xfId="19" builtinId="31" customBuiltin="1"/>
    <cellStyle name="40% – paryškinimas 2" xfId="23" builtinId="35" customBuiltin="1"/>
    <cellStyle name="40% – paryškinimas 3" xfId="27" builtinId="39" customBuiltin="1"/>
    <cellStyle name="40% – paryškinimas 4" xfId="31" builtinId="43" customBuiltin="1"/>
    <cellStyle name="40% – paryškinimas 5" xfId="35" builtinId="47" customBuiltin="1"/>
    <cellStyle name="40% – paryškinimas 6" xfId="39" builtinId="51" customBuiltin="1"/>
    <cellStyle name="60% – paryškinimas 1" xfId="20" builtinId="32" customBuiltin="1"/>
    <cellStyle name="60% – paryškinimas 2" xfId="24" builtinId="36" customBuiltin="1"/>
    <cellStyle name="60% – paryškinimas 3" xfId="28" builtinId="40" customBuiltin="1"/>
    <cellStyle name="60% – paryškinimas 4" xfId="32" builtinId="44" customBuiltin="1"/>
    <cellStyle name="60% – paryškinimas 5" xfId="36" builtinId="48" customBuiltin="1"/>
    <cellStyle name="60% – paryškinimas 6" xfId="40" builtinId="52" customBuiltin="1"/>
    <cellStyle name="Aiškinamasis tekstas" xfId="15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 2" xfId="41" xr:uid="{B6E1B47B-C581-4E05-918B-363A11BB805F}"/>
    <cellStyle name="Note 2" xfId="42" xr:uid="{E9A5CE6C-7A3E-4BB5-817C-B7877B35CBC5}"/>
    <cellStyle name="Paryškinimas 1" xfId="17" builtinId="29" customBuiltin="1"/>
    <cellStyle name="Paryškinimas 2" xfId="21" builtinId="33" customBuiltin="1"/>
    <cellStyle name="Paryškinimas 3" xfId="25" builtinId="37" customBuiltin="1"/>
    <cellStyle name="Paryškinimas 4" xfId="29" builtinId="41" customBuiltin="1"/>
    <cellStyle name="Paryškinimas 5" xfId="33" builtinId="45" customBuiltin="1"/>
    <cellStyle name="Paryškinimas 6" xfId="37" builtinId="49" customBuiltin="1"/>
    <cellStyle name="Pavadinimas" xfId="1" builtinId="15" customBuiltin="1"/>
    <cellStyle name="Skaičiavimas" xfId="11" builtinId="22" customBuiltin="1"/>
    <cellStyle name="Suma" xfId="16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5"/>
  <sheetViews>
    <sheetView topLeftCell="A67" zoomScale="70" zoomScaleNormal="70" workbookViewId="0">
      <selection activeCell="L84" sqref="L84"/>
    </sheetView>
  </sheetViews>
  <sheetFormatPr defaultRowHeight="25.05" customHeight="1" x14ac:dyDescent="0.3"/>
  <cols>
    <col min="1" max="1" width="3.109375" customWidth="1"/>
    <col min="2" max="3" width="3.33203125" customWidth="1"/>
    <col min="4" max="5" width="3" customWidth="1"/>
    <col min="6" max="6" width="26" customWidth="1"/>
    <col min="7" max="7" width="16.109375" customWidth="1"/>
    <col min="8" max="8" width="11.5546875" customWidth="1"/>
    <col min="9" max="9" width="40.44140625" customWidth="1"/>
    <col min="10" max="10" width="27.6640625" customWidth="1"/>
    <col min="12" max="12" width="15" customWidth="1"/>
    <col min="13" max="14" width="15.44140625" customWidth="1"/>
  </cols>
  <sheetData>
    <row r="1" spans="1:16" ht="62.4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00" t="s">
        <v>180</v>
      </c>
      <c r="M1" s="301"/>
      <c r="N1" s="301"/>
      <c r="O1" s="2"/>
      <c r="P1" s="2"/>
    </row>
    <row r="2" spans="1:16" ht="25.05" customHeight="1" x14ac:dyDescent="0.35">
      <c r="A2" s="226" t="s">
        <v>169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"/>
      <c r="P2" s="2"/>
    </row>
    <row r="3" spans="1:16" ht="25.05" customHeight="1" x14ac:dyDescent="0.35">
      <c r="A3" s="227" t="s">
        <v>67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"/>
      <c r="P3" s="2"/>
    </row>
    <row r="4" spans="1:16" ht="25.05" customHeight="1" thickBot="1" x14ac:dyDescent="0.4">
      <c r="A4" s="228" t="s">
        <v>68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"/>
      <c r="P4" s="2"/>
    </row>
    <row r="5" spans="1:16" ht="25.05" customHeight="1" x14ac:dyDescent="0.35">
      <c r="A5" s="244" t="s">
        <v>0</v>
      </c>
      <c r="B5" s="182" t="s">
        <v>1</v>
      </c>
      <c r="C5" s="182" t="s">
        <v>2</v>
      </c>
      <c r="D5" s="241" t="s">
        <v>3</v>
      </c>
      <c r="E5" s="241" t="s">
        <v>4</v>
      </c>
      <c r="F5" s="118" t="s">
        <v>69</v>
      </c>
      <c r="G5" s="118" t="s">
        <v>71</v>
      </c>
      <c r="H5" s="118" t="s">
        <v>5</v>
      </c>
      <c r="I5" s="118" t="s">
        <v>6</v>
      </c>
      <c r="J5" s="118" t="s">
        <v>7</v>
      </c>
      <c r="K5" s="182" t="s">
        <v>8</v>
      </c>
      <c r="L5" s="118" t="s">
        <v>70</v>
      </c>
      <c r="M5" s="118" t="s">
        <v>170</v>
      </c>
      <c r="N5" s="115" t="s">
        <v>171</v>
      </c>
      <c r="O5" s="2"/>
      <c r="P5" s="2"/>
    </row>
    <row r="6" spans="1:16" ht="25.05" customHeight="1" x14ac:dyDescent="0.35">
      <c r="A6" s="245"/>
      <c r="B6" s="183"/>
      <c r="C6" s="183"/>
      <c r="D6" s="242"/>
      <c r="E6" s="242"/>
      <c r="F6" s="119"/>
      <c r="G6" s="119"/>
      <c r="H6" s="119"/>
      <c r="I6" s="119"/>
      <c r="J6" s="119"/>
      <c r="K6" s="183"/>
      <c r="L6" s="153"/>
      <c r="M6" s="119"/>
      <c r="N6" s="116"/>
      <c r="O6" s="2"/>
      <c r="P6" s="2"/>
    </row>
    <row r="7" spans="1:16" ht="25.05" customHeight="1" x14ac:dyDescent="0.35">
      <c r="A7" s="246"/>
      <c r="B7" s="184"/>
      <c r="C7" s="184"/>
      <c r="D7" s="243"/>
      <c r="E7" s="243"/>
      <c r="F7" s="120"/>
      <c r="G7" s="120"/>
      <c r="H7" s="120"/>
      <c r="I7" s="120"/>
      <c r="J7" s="120"/>
      <c r="K7" s="184"/>
      <c r="L7" s="187"/>
      <c r="M7" s="120"/>
      <c r="N7" s="117"/>
      <c r="O7" s="2"/>
      <c r="P7" s="2"/>
    </row>
    <row r="8" spans="1:16" ht="25.05" customHeight="1" x14ac:dyDescent="0.35">
      <c r="A8" s="59">
        <v>8</v>
      </c>
      <c r="B8" s="34">
        <v>3</v>
      </c>
      <c r="C8" s="201" t="s">
        <v>72</v>
      </c>
      <c r="D8" s="202"/>
      <c r="E8" s="202"/>
      <c r="F8" s="202"/>
      <c r="G8" s="202"/>
      <c r="H8" s="202"/>
      <c r="I8" s="202"/>
      <c r="J8" s="35"/>
      <c r="K8" s="36"/>
      <c r="L8" s="36"/>
      <c r="M8" s="36"/>
      <c r="N8" s="60"/>
      <c r="O8" s="2"/>
      <c r="P8" s="2"/>
    </row>
    <row r="9" spans="1:16" ht="25.05" customHeight="1" x14ac:dyDescent="0.35">
      <c r="A9" s="61">
        <v>8</v>
      </c>
      <c r="B9" s="4">
        <v>3</v>
      </c>
      <c r="C9" s="4">
        <v>2</v>
      </c>
      <c r="D9" s="4" t="s">
        <v>9</v>
      </c>
      <c r="E9" s="4" t="s">
        <v>9</v>
      </c>
      <c r="F9" s="37" t="s">
        <v>73</v>
      </c>
      <c r="G9" s="38"/>
      <c r="H9" s="38"/>
      <c r="I9" s="38"/>
      <c r="J9" s="5"/>
      <c r="K9" s="5"/>
      <c r="L9" s="5"/>
      <c r="M9" s="5"/>
      <c r="N9" s="62"/>
      <c r="O9" s="2"/>
      <c r="P9" s="2"/>
    </row>
    <row r="10" spans="1:16" ht="25.05" customHeight="1" x14ac:dyDescent="0.35">
      <c r="A10" s="61">
        <v>8</v>
      </c>
      <c r="B10" s="4">
        <v>3</v>
      </c>
      <c r="C10" s="4">
        <v>2</v>
      </c>
      <c r="D10" s="6">
        <v>3</v>
      </c>
      <c r="E10" s="6" t="s">
        <v>9</v>
      </c>
      <c r="F10" s="223" t="s">
        <v>74</v>
      </c>
      <c r="G10" s="224"/>
      <c r="H10" s="224"/>
      <c r="I10" s="224"/>
      <c r="J10" s="224"/>
      <c r="K10" s="224"/>
      <c r="L10" s="224"/>
      <c r="M10" s="224"/>
      <c r="N10" s="225"/>
      <c r="O10" s="2"/>
      <c r="P10" s="2"/>
    </row>
    <row r="11" spans="1:16" ht="25.05" customHeight="1" x14ac:dyDescent="0.35">
      <c r="A11" s="235">
        <v>8</v>
      </c>
      <c r="B11" s="232">
        <v>3</v>
      </c>
      <c r="C11" s="232">
        <v>2</v>
      </c>
      <c r="D11" s="229">
        <v>3</v>
      </c>
      <c r="E11" s="203">
        <v>4</v>
      </c>
      <c r="F11" s="149" t="s">
        <v>75</v>
      </c>
      <c r="G11" s="154" t="s">
        <v>176</v>
      </c>
      <c r="H11" s="159" t="s">
        <v>10</v>
      </c>
      <c r="I11" s="133" t="s">
        <v>11</v>
      </c>
      <c r="J11" s="136" t="s">
        <v>12</v>
      </c>
      <c r="K11" s="7" t="s">
        <v>13</v>
      </c>
      <c r="L11" s="8">
        <v>150</v>
      </c>
      <c r="M11" s="8">
        <v>40</v>
      </c>
      <c r="N11" s="63">
        <v>40</v>
      </c>
      <c r="O11" s="2"/>
      <c r="P11" s="2"/>
    </row>
    <row r="12" spans="1:16" ht="25.05" customHeight="1" thickBot="1" x14ac:dyDescent="0.4">
      <c r="A12" s="236"/>
      <c r="B12" s="233"/>
      <c r="C12" s="233"/>
      <c r="D12" s="230"/>
      <c r="E12" s="153"/>
      <c r="F12" s="150"/>
      <c r="G12" s="154"/>
      <c r="H12" s="160"/>
      <c r="I12" s="134"/>
      <c r="J12" s="137"/>
      <c r="K12" s="10" t="s">
        <v>61</v>
      </c>
      <c r="L12" s="11">
        <v>0</v>
      </c>
      <c r="M12" s="11">
        <v>0</v>
      </c>
      <c r="N12" s="64">
        <v>0</v>
      </c>
      <c r="O12" s="2"/>
      <c r="P12" s="2"/>
    </row>
    <row r="13" spans="1:16" ht="25.05" customHeight="1" thickBot="1" x14ac:dyDescent="0.4">
      <c r="A13" s="236"/>
      <c r="B13" s="233"/>
      <c r="C13" s="233"/>
      <c r="D13" s="230"/>
      <c r="E13" s="153"/>
      <c r="F13" s="150"/>
      <c r="G13" s="154"/>
      <c r="H13" s="161"/>
      <c r="I13" s="145"/>
      <c r="J13" s="144"/>
      <c r="K13" s="13" t="s">
        <v>16</v>
      </c>
      <c r="L13" s="14">
        <f>SUM(L11:L12)</f>
        <v>150</v>
      </c>
      <c r="M13" s="14">
        <f t="shared" ref="M13:N13" si="0">SUM(M11:M12)</f>
        <v>40</v>
      </c>
      <c r="N13" s="65">
        <f t="shared" si="0"/>
        <v>40</v>
      </c>
      <c r="O13" s="2"/>
      <c r="P13" s="2"/>
    </row>
    <row r="14" spans="1:16" ht="25.05" customHeight="1" thickBot="1" x14ac:dyDescent="0.4">
      <c r="A14" s="236"/>
      <c r="B14" s="233"/>
      <c r="C14" s="233"/>
      <c r="D14" s="230"/>
      <c r="E14" s="153"/>
      <c r="F14" s="150"/>
      <c r="G14" s="154" t="s">
        <v>176</v>
      </c>
      <c r="H14" s="156" t="s">
        <v>17</v>
      </c>
      <c r="I14" s="127" t="s">
        <v>18</v>
      </c>
      <c r="J14" s="127" t="s">
        <v>12</v>
      </c>
      <c r="K14" s="3" t="s">
        <v>13</v>
      </c>
      <c r="L14" s="106">
        <v>31</v>
      </c>
      <c r="M14" s="106">
        <v>31</v>
      </c>
      <c r="N14" s="105">
        <v>31</v>
      </c>
      <c r="O14" s="2"/>
      <c r="P14" s="2"/>
    </row>
    <row r="15" spans="1:16" ht="25.05" customHeight="1" thickBot="1" x14ac:dyDescent="0.4">
      <c r="A15" s="236"/>
      <c r="B15" s="233"/>
      <c r="C15" s="233"/>
      <c r="D15" s="230"/>
      <c r="E15" s="153"/>
      <c r="F15" s="150"/>
      <c r="G15" s="154"/>
      <c r="H15" s="158"/>
      <c r="I15" s="143"/>
      <c r="J15" s="128"/>
      <c r="K15" s="13" t="s">
        <v>16</v>
      </c>
      <c r="L15" s="14">
        <f>SUM(L14)</f>
        <v>31</v>
      </c>
      <c r="M15" s="14">
        <f t="shared" ref="M15:N15" si="1">SUM(M14)</f>
        <v>31</v>
      </c>
      <c r="N15" s="65">
        <f t="shared" si="1"/>
        <v>31</v>
      </c>
      <c r="O15" s="113"/>
      <c r="P15" s="2"/>
    </row>
    <row r="16" spans="1:16" ht="25.05" customHeight="1" x14ac:dyDescent="0.35">
      <c r="A16" s="236"/>
      <c r="B16" s="233"/>
      <c r="C16" s="233"/>
      <c r="D16" s="230"/>
      <c r="E16" s="153"/>
      <c r="F16" s="150"/>
      <c r="G16" s="154" t="s">
        <v>176</v>
      </c>
      <c r="H16" s="159" t="s">
        <v>20</v>
      </c>
      <c r="I16" s="133" t="s">
        <v>21</v>
      </c>
      <c r="J16" s="133" t="s">
        <v>12</v>
      </c>
      <c r="K16" s="129" t="s">
        <v>13</v>
      </c>
      <c r="L16" s="131">
        <v>48</v>
      </c>
      <c r="M16" s="131">
        <v>48</v>
      </c>
      <c r="N16" s="162">
        <v>48</v>
      </c>
      <c r="O16" s="2"/>
      <c r="P16" s="2"/>
    </row>
    <row r="17" spans="1:16" ht="25.05" customHeight="1" thickBot="1" x14ac:dyDescent="0.4">
      <c r="A17" s="236"/>
      <c r="B17" s="233"/>
      <c r="C17" s="233"/>
      <c r="D17" s="230"/>
      <c r="E17" s="153"/>
      <c r="F17" s="150"/>
      <c r="G17" s="154"/>
      <c r="H17" s="160"/>
      <c r="I17" s="134"/>
      <c r="J17" s="134"/>
      <c r="K17" s="130"/>
      <c r="L17" s="132"/>
      <c r="M17" s="132"/>
      <c r="N17" s="163"/>
      <c r="O17" s="1"/>
      <c r="P17" s="1"/>
    </row>
    <row r="18" spans="1:16" ht="25.05" customHeight="1" thickBot="1" x14ac:dyDescent="0.4">
      <c r="A18" s="236"/>
      <c r="B18" s="233"/>
      <c r="C18" s="233"/>
      <c r="D18" s="230"/>
      <c r="E18" s="153"/>
      <c r="F18" s="150"/>
      <c r="G18" s="154"/>
      <c r="H18" s="161"/>
      <c r="I18" s="145"/>
      <c r="J18" s="144"/>
      <c r="K18" s="13" t="s">
        <v>16</v>
      </c>
      <c r="L18" s="14">
        <f>SUM(L16)</f>
        <v>48</v>
      </c>
      <c r="M18" s="14">
        <f t="shared" ref="M18:N18" si="2">SUM(M16)</f>
        <v>48</v>
      </c>
      <c r="N18" s="65">
        <f t="shared" si="2"/>
        <v>48</v>
      </c>
      <c r="O18" s="1"/>
      <c r="P18" s="1"/>
    </row>
    <row r="19" spans="1:16" ht="25.05" customHeight="1" x14ac:dyDescent="0.35">
      <c r="A19" s="236"/>
      <c r="B19" s="233"/>
      <c r="C19" s="233"/>
      <c r="D19" s="230"/>
      <c r="E19" s="153"/>
      <c r="F19" s="150"/>
      <c r="G19" s="154" t="s">
        <v>176</v>
      </c>
      <c r="H19" s="159" t="s">
        <v>24</v>
      </c>
      <c r="I19" s="133" t="s">
        <v>25</v>
      </c>
      <c r="J19" s="136" t="s">
        <v>12</v>
      </c>
      <c r="K19" s="129" t="s">
        <v>13</v>
      </c>
      <c r="L19" s="131">
        <v>20</v>
      </c>
      <c r="M19" s="131">
        <v>20.7</v>
      </c>
      <c r="N19" s="162">
        <v>22.8</v>
      </c>
      <c r="O19" s="1"/>
      <c r="P19" s="1"/>
    </row>
    <row r="20" spans="1:16" ht="25.05" customHeight="1" thickBot="1" x14ac:dyDescent="0.4">
      <c r="A20" s="236"/>
      <c r="B20" s="233"/>
      <c r="C20" s="233"/>
      <c r="D20" s="230"/>
      <c r="E20" s="153"/>
      <c r="F20" s="150"/>
      <c r="G20" s="154"/>
      <c r="H20" s="160"/>
      <c r="I20" s="134"/>
      <c r="J20" s="137"/>
      <c r="K20" s="130"/>
      <c r="L20" s="132"/>
      <c r="M20" s="132"/>
      <c r="N20" s="163"/>
      <c r="O20" s="1"/>
      <c r="P20" s="1"/>
    </row>
    <row r="21" spans="1:16" ht="25.05" customHeight="1" thickBot="1" x14ac:dyDescent="0.4">
      <c r="A21" s="236"/>
      <c r="B21" s="233"/>
      <c r="C21" s="233"/>
      <c r="D21" s="230"/>
      <c r="E21" s="153"/>
      <c r="F21" s="150"/>
      <c r="G21" s="154"/>
      <c r="H21" s="161"/>
      <c r="I21" s="145"/>
      <c r="J21" s="144"/>
      <c r="K21" s="13" t="s">
        <v>16</v>
      </c>
      <c r="L21" s="14">
        <f>SUM(L19)</f>
        <v>20</v>
      </c>
      <c r="M21" s="14">
        <f t="shared" ref="M21:N21" si="3">SUM(M19)</f>
        <v>20.7</v>
      </c>
      <c r="N21" s="65">
        <f t="shared" si="3"/>
        <v>22.8</v>
      </c>
      <c r="O21" s="114"/>
      <c r="P21" s="1"/>
    </row>
    <row r="22" spans="1:16" ht="25.05" customHeight="1" x14ac:dyDescent="0.35">
      <c r="A22" s="236"/>
      <c r="B22" s="233"/>
      <c r="C22" s="233"/>
      <c r="D22" s="230"/>
      <c r="E22" s="153"/>
      <c r="F22" s="150"/>
      <c r="G22" s="154" t="s">
        <v>176</v>
      </c>
      <c r="H22" s="159" t="s">
        <v>27</v>
      </c>
      <c r="I22" s="220" t="s">
        <v>28</v>
      </c>
      <c r="J22" s="133" t="s">
        <v>12</v>
      </c>
      <c r="K22" s="219" t="s">
        <v>13</v>
      </c>
      <c r="L22" s="164">
        <v>20</v>
      </c>
      <c r="M22" s="164">
        <v>20</v>
      </c>
      <c r="N22" s="165">
        <v>20</v>
      </c>
      <c r="O22" s="1"/>
      <c r="P22" s="1"/>
    </row>
    <row r="23" spans="1:16" ht="25.05" customHeight="1" x14ac:dyDescent="0.35">
      <c r="A23" s="236"/>
      <c r="B23" s="233"/>
      <c r="C23" s="233"/>
      <c r="D23" s="230"/>
      <c r="E23" s="153"/>
      <c r="F23" s="150"/>
      <c r="G23" s="154"/>
      <c r="H23" s="160"/>
      <c r="I23" s="221"/>
      <c r="J23" s="134"/>
      <c r="K23" s="219"/>
      <c r="L23" s="164"/>
      <c r="M23" s="164"/>
      <c r="N23" s="165"/>
      <c r="O23" s="1"/>
      <c r="P23" s="1"/>
    </row>
    <row r="24" spans="1:16" ht="25.05" customHeight="1" x14ac:dyDescent="0.35">
      <c r="A24" s="236"/>
      <c r="B24" s="233"/>
      <c r="C24" s="233"/>
      <c r="D24" s="230"/>
      <c r="E24" s="153"/>
      <c r="F24" s="150"/>
      <c r="G24" s="154"/>
      <c r="H24" s="160"/>
      <c r="I24" s="221"/>
      <c r="J24" s="134"/>
      <c r="K24" s="219"/>
      <c r="L24" s="164"/>
      <c r="M24" s="164"/>
      <c r="N24" s="165"/>
      <c r="O24" s="1"/>
      <c r="P24" s="1"/>
    </row>
    <row r="25" spans="1:16" ht="25.05" customHeight="1" thickBot="1" x14ac:dyDescent="0.4">
      <c r="A25" s="236"/>
      <c r="B25" s="233"/>
      <c r="C25" s="233"/>
      <c r="D25" s="230"/>
      <c r="E25" s="153"/>
      <c r="F25" s="150"/>
      <c r="G25" s="154"/>
      <c r="H25" s="160"/>
      <c r="I25" s="221"/>
      <c r="J25" s="134"/>
      <c r="K25" s="219"/>
      <c r="L25" s="164"/>
      <c r="M25" s="164"/>
      <c r="N25" s="165"/>
      <c r="O25" s="1"/>
      <c r="P25" s="1"/>
    </row>
    <row r="26" spans="1:16" ht="25.05" customHeight="1" thickBot="1" x14ac:dyDescent="0.4">
      <c r="A26" s="236"/>
      <c r="B26" s="233"/>
      <c r="C26" s="233"/>
      <c r="D26" s="230"/>
      <c r="E26" s="153"/>
      <c r="F26" s="150"/>
      <c r="G26" s="154"/>
      <c r="H26" s="161"/>
      <c r="I26" s="222"/>
      <c r="J26" s="144"/>
      <c r="K26" s="13" t="s">
        <v>16</v>
      </c>
      <c r="L26" s="14">
        <f>SUM(L22)</f>
        <v>20</v>
      </c>
      <c r="M26" s="14">
        <f t="shared" ref="M26:N26" si="4">SUM(M22)</f>
        <v>20</v>
      </c>
      <c r="N26" s="65">
        <f t="shared" si="4"/>
        <v>20</v>
      </c>
      <c r="O26" s="114"/>
      <c r="P26" s="1"/>
    </row>
    <row r="27" spans="1:16" ht="25.05" customHeight="1" x14ac:dyDescent="0.35">
      <c r="A27" s="236"/>
      <c r="B27" s="233"/>
      <c r="C27" s="233"/>
      <c r="D27" s="230"/>
      <c r="E27" s="153"/>
      <c r="F27" s="150"/>
      <c r="G27" s="154" t="s">
        <v>176</v>
      </c>
      <c r="H27" s="159" t="s">
        <v>31</v>
      </c>
      <c r="I27" s="133" t="s">
        <v>172</v>
      </c>
      <c r="J27" s="133" t="s">
        <v>32</v>
      </c>
      <c r="K27" s="16" t="s">
        <v>33</v>
      </c>
      <c r="L27" s="17">
        <v>0</v>
      </c>
      <c r="M27" s="17">
        <v>0</v>
      </c>
      <c r="N27" s="103">
        <v>0</v>
      </c>
      <c r="O27" s="1"/>
      <c r="P27" s="1"/>
    </row>
    <row r="28" spans="1:16" ht="25.05" customHeight="1" x14ac:dyDescent="0.35">
      <c r="A28" s="236"/>
      <c r="B28" s="233"/>
      <c r="C28" s="233"/>
      <c r="D28" s="230"/>
      <c r="E28" s="153"/>
      <c r="F28" s="150"/>
      <c r="G28" s="154"/>
      <c r="H28" s="160"/>
      <c r="I28" s="134"/>
      <c r="J28" s="134"/>
      <c r="K28" s="21" t="s">
        <v>161</v>
      </c>
      <c r="L28" s="22">
        <v>0</v>
      </c>
      <c r="M28" s="22">
        <v>0</v>
      </c>
      <c r="N28" s="110">
        <v>0</v>
      </c>
      <c r="O28" s="1"/>
      <c r="P28" s="1"/>
    </row>
    <row r="29" spans="1:16" ht="25.05" customHeight="1" thickBot="1" x14ac:dyDescent="0.4">
      <c r="A29" s="236"/>
      <c r="B29" s="233"/>
      <c r="C29" s="233"/>
      <c r="D29" s="230"/>
      <c r="E29" s="153"/>
      <c r="F29" s="150"/>
      <c r="G29" s="154"/>
      <c r="H29" s="160"/>
      <c r="I29" s="134"/>
      <c r="J29" s="134"/>
      <c r="K29" s="18" t="s">
        <v>13</v>
      </c>
      <c r="L29" s="19">
        <v>0</v>
      </c>
      <c r="M29" s="19">
        <v>0</v>
      </c>
      <c r="N29" s="104">
        <v>0</v>
      </c>
      <c r="O29" s="1"/>
      <c r="P29" s="2"/>
    </row>
    <row r="30" spans="1:16" ht="25.05" customHeight="1" thickBot="1" x14ac:dyDescent="0.4">
      <c r="A30" s="236"/>
      <c r="B30" s="233"/>
      <c r="C30" s="233"/>
      <c r="D30" s="230"/>
      <c r="E30" s="153"/>
      <c r="F30" s="150"/>
      <c r="G30" s="154"/>
      <c r="H30" s="161"/>
      <c r="I30" s="145"/>
      <c r="J30" s="144"/>
      <c r="K30" s="13" t="s">
        <v>16</v>
      </c>
      <c r="L30" s="23">
        <f>SUM(L27:L29)</f>
        <v>0</v>
      </c>
      <c r="M30" s="23">
        <f t="shared" ref="M30:N30" si="5">SUM(M27:M29)</f>
        <v>0</v>
      </c>
      <c r="N30" s="66">
        <f t="shared" si="5"/>
        <v>0</v>
      </c>
      <c r="O30" s="2"/>
      <c r="P30" s="2"/>
    </row>
    <row r="31" spans="1:16" ht="25.05" customHeight="1" x14ac:dyDescent="0.35">
      <c r="A31" s="236"/>
      <c r="B31" s="233"/>
      <c r="C31" s="233"/>
      <c r="D31" s="230"/>
      <c r="E31" s="153"/>
      <c r="F31" s="151"/>
      <c r="G31" s="154" t="s">
        <v>176</v>
      </c>
      <c r="H31" s="156" t="s">
        <v>34</v>
      </c>
      <c r="I31" s="127" t="s">
        <v>35</v>
      </c>
      <c r="J31" s="133" t="s">
        <v>12</v>
      </c>
      <c r="K31" s="153" t="s">
        <v>13</v>
      </c>
      <c r="L31" s="210">
        <v>255</v>
      </c>
      <c r="M31" s="210">
        <v>255</v>
      </c>
      <c r="N31" s="152">
        <v>255</v>
      </c>
      <c r="O31" s="2"/>
      <c r="P31" s="2"/>
    </row>
    <row r="32" spans="1:16" ht="25.05" customHeight="1" thickBot="1" x14ac:dyDescent="0.4">
      <c r="A32" s="236"/>
      <c r="B32" s="233"/>
      <c r="C32" s="233"/>
      <c r="D32" s="230"/>
      <c r="E32" s="153"/>
      <c r="F32" s="151"/>
      <c r="G32" s="154"/>
      <c r="H32" s="157"/>
      <c r="I32" s="142"/>
      <c r="J32" s="134"/>
      <c r="K32" s="153"/>
      <c r="L32" s="210"/>
      <c r="M32" s="210"/>
      <c r="N32" s="152"/>
      <c r="O32" s="2"/>
      <c r="P32" s="2"/>
    </row>
    <row r="33" spans="1:16" ht="25.05" customHeight="1" thickBot="1" x14ac:dyDescent="0.4">
      <c r="A33" s="236"/>
      <c r="B33" s="233"/>
      <c r="C33" s="233"/>
      <c r="D33" s="230"/>
      <c r="E33" s="153"/>
      <c r="F33" s="151"/>
      <c r="G33" s="154"/>
      <c r="H33" s="158"/>
      <c r="I33" s="143"/>
      <c r="J33" s="144"/>
      <c r="K33" s="13" t="s">
        <v>16</v>
      </c>
      <c r="L33" s="25">
        <f>SUM(L31)</f>
        <v>255</v>
      </c>
      <c r="M33" s="25">
        <f>SUM(M31)</f>
        <v>255</v>
      </c>
      <c r="N33" s="67">
        <f>SUM(N31)</f>
        <v>255</v>
      </c>
      <c r="O33" s="2"/>
      <c r="P33" s="2"/>
    </row>
    <row r="34" spans="1:16" ht="25.05" customHeight="1" thickBot="1" x14ac:dyDescent="0.4">
      <c r="A34" s="236"/>
      <c r="B34" s="233"/>
      <c r="C34" s="233"/>
      <c r="D34" s="230"/>
      <c r="E34" s="153"/>
      <c r="F34" s="151"/>
      <c r="G34" s="155"/>
      <c r="H34" s="203" t="s">
        <v>163</v>
      </c>
      <c r="I34" s="127" t="s">
        <v>164</v>
      </c>
      <c r="J34" s="204" t="s">
        <v>12</v>
      </c>
      <c r="K34" s="86" t="s">
        <v>13</v>
      </c>
      <c r="L34" s="84">
        <v>3</v>
      </c>
      <c r="M34" s="84">
        <v>3</v>
      </c>
      <c r="N34" s="85">
        <v>3</v>
      </c>
      <c r="O34" s="2"/>
      <c r="P34" s="2"/>
    </row>
    <row r="35" spans="1:16" ht="25.05" customHeight="1" thickBot="1" x14ac:dyDescent="0.4">
      <c r="A35" s="236"/>
      <c r="B35" s="233"/>
      <c r="C35" s="233"/>
      <c r="D35" s="230"/>
      <c r="E35" s="153"/>
      <c r="F35" s="151"/>
      <c r="G35" s="155"/>
      <c r="H35" s="187"/>
      <c r="I35" s="143"/>
      <c r="J35" s="205"/>
      <c r="K35" s="15" t="s">
        <v>16</v>
      </c>
      <c r="L35" s="25">
        <f>SUM(L34)</f>
        <v>3</v>
      </c>
      <c r="M35" s="25">
        <f>SUM(M34)</f>
        <v>3</v>
      </c>
      <c r="N35" s="67">
        <f>SUM(N34)</f>
        <v>3</v>
      </c>
      <c r="O35" s="113"/>
      <c r="P35" s="2"/>
    </row>
    <row r="36" spans="1:16" ht="25.05" customHeight="1" thickBot="1" x14ac:dyDescent="0.4">
      <c r="A36" s="237"/>
      <c r="B36" s="234"/>
      <c r="C36" s="234"/>
      <c r="D36" s="231"/>
      <c r="E36" s="153"/>
      <c r="F36" s="151"/>
      <c r="G36" s="155"/>
      <c r="H36" s="247" t="s">
        <v>37</v>
      </c>
      <c r="I36" s="248"/>
      <c r="J36" s="248"/>
      <c r="K36" s="249"/>
      <c r="L36" s="26">
        <f>SUM(L35,L33,L30,L26,L21,L18,L15,L13)</f>
        <v>527</v>
      </c>
      <c r="M36" s="26">
        <f>SUM(M35,M33,M30,M26,M21,M18,M15,M13)</f>
        <v>417.7</v>
      </c>
      <c r="N36" s="41">
        <f>SUM(N35,N33,N30,N26,N21,N18,N15,N13)</f>
        <v>419.8</v>
      </c>
      <c r="O36" s="2"/>
      <c r="P36" s="2"/>
    </row>
    <row r="37" spans="1:16" ht="25.05" customHeight="1" x14ac:dyDescent="0.35">
      <c r="A37" s="61">
        <v>8</v>
      </c>
      <c r="B37" s="4">
        <v>3</v>
      </c>
      <c r="C37" s="4">
        <v>2</v>
      </c>
      <c r="D37" s="6">
        <v>3</v>
      </c>
      <c r="E37" s="176" t="s">
        <v>38</v>
      </c>
      <c r="F37" s="176"/>
      <c r="G37" s="176"/>
      <c r="H37" s="177"/>
      <c r="I37" s="177"/>
      <c r="J37" s="177"/>
      <c r="K37" s="177"/>
      <c r="L37" s="40">
        <f>L36</f>
        <v>527</v>
      </c>
      <c r="M37" s="40">
        <f t="shared" ref="M37:N37" si="6">M36</f>
        <v>417.7</v>
      </c>
      <c r="N37" s="68">
        <f t="shared" si="6"/>
        <v>419.8</v>
      </c>
      <c r="O37" s="2"/>
      <c r="P37" s="2"/>
    </row>
    <row r="38" spans="1:16" ht="25.05" customHeight="1" x14ac:dyDescent="0.35">
      <c r="A38" s="61">
        <v>8</v>
      </c>
      <c r="B38" s="45">
        <v>3</v>
      </c>
      <c r="C38" s="45">
        <v>2</v>
      </c>
      <c r="D38" s="238" t="s">
        <v>39</v>
      </c>
      <c r="E38" s="239"/>
      <c r="F38" s="239"/>
      <c r="G38" s="239"/>
      <c r="H38" s="239"/>
      <c r="I38" s="239"/>
      <c r="J38" s="239"/>
      <c r="K38" s="240"/>
      <c r="L38" s="43">
        <f>L37</f>
        <v>527</v>
      </c>
      <c r="M38" s="43">
        <f t="shared" ref="M38:N38" si="7">M37</f>
        <v>417.7</v>
      </c>
      <c r="N38" s="69">
        <f t="shared" si="7"/>
        <v>419.8</v>
      </c>
      <c r="O38" s="2"/>
      <c r="P38" s="2"/>
    </row>
    <row r="39" spans="1:16" ht="25.05" customHeight="1" x14ac:dyDescent="0.35">
      <c r="A39" s="70">
        <v>8</v>
      </c>
      <c r="B39" s="39">
        <v>2</v>
      </c>
      <c r="C39" s="207" t="s">
        <v>77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9"/>
      <c r="O39" s="2"/>
      <c r="P39" s="2"/>
    </row>
    <row r="40" spans="1:16" ht="25.05" customHeight="1" x14ac:dyDescent="0.35">
      <c r="A40" s="61">
        <v>8</v>
      </c>
      <c r="B40" s="4">
        <v>2</v>
      </c>
      <c r="C40" s="4">
        <v>3</v>
      </c>
      <c r="D40" s="4" t="s">
        <v>9</v>
      </c>
      <c r="E40" s="4" t="s">
        <v>9</v>
      </c>
      <c r="F40" s="211" t="s">
        <v>76</v>
      </c>
      <c r="G40" s="212"/>
      <c r="H40" s="213"/>
      <c r="I40" s="213"/>
      <c r="J40" s="213"/>
      <c r="K40" s="213"/>
      <c r="L40" s="213"/>
      <c r="M40" s="213"/>
      <c r="N40" s="214"/>
      <c r="O40" s="2"/>
      <c r="P40" s="2"/>
    </row>
    <row r="41" spans="1:16" ht="25.05" customHeight="1" x14ac:dyDescent="0.35">
      <c r="A41" s="61">
        <v>8</v>
      </c>
      <c r="B41" s="4">
        <v>2</v>
      </c>
      <c r="C41" s="4">
        <v>3</v>
      </c>
      <c r="D41" s="6">
        <v>3</v>
      </c>
      <c r="E41" s="6" t="s">
        <v>9</v>
      </c>
      <c r="F41" s="215" t="s">
        <v>78</v>
      </c>
      <c r="G41" s="216"/>
      <c r="H41" s="217"/>
      <c r="I41" s="217"/>
      <c r="J41" s="217"/>
      <c r="K41" s="217"/>
      <c r="L41" s="217"/>
      <c r="M41" s="217"/>
      <c r="N41" s="218"/>
      <c r="O41" s="2"/>
      <c r="P41" s="2"/>
    </row>
    <row r="42" spans="1:16" ht="25.05" customHeight="1" x14ac:dyDescent="0.35">
      <c r="A42" s="121">
        <v>8</v>
      </c>
      <c r="B42" s="123">
        <v>2</v>
      </c>
      <c r="C42" s="123">
        <v>3</v>
      </c>
      <c r="D42" s="125">
        <v>3</v>
      </c>
      <c r="E42" s="127">
        <v>2</v>
      </c>
      <c r="F42" s="191" t="s">
        <v>79</v>
      </c>
      <c r="G42" s="154" t="s">
        <v>177</v>
      </c>
      <c r="H42" s="146" t="s">
        <v>40</v>
      </c>
      <c r="I42" s="133" t="s">
        <v>41</v>
      </c>
      <c r="J42" s="136" t="s">
        <v>42</v>
      </c>
      <c r="K42" s="7" t="s">
        <v>13</v>
      </c>
      <c r="L42" s="8">
        <v>0</v>
      </c>
      <c r="M42" s="8">
        <v>0</v>
      </c>
      <c r="N42" s="63">
        <v>0</v>
      </c>
      <c r="O42" s="2"/>
      <c r="P42" s="2"/>
    </row>
    <row r="43" spans="1:16" ht="25.05" customHeight="1" thickBot="1" x14ac:dyDescent="0.4">
      <c r="A43" s="122"/>
      <c r="B43" s="124"/>
      <c r="C43" s="124"/>
      <c r="D43" s="126"/>
      <c r="E43" s="142"/>
      <c r="F43" s="192"/>
      <c r="G43" s="154"/>
      <c r="H43" s="147"/>
      <c r="I43" s="134"/>
      <c r="J43" s="137"/>
      <c r="K43" s="10" t="s">
        <v>162</v>
      </c>
      <c r="L43" s="11">
        <v>19.809999999999999</v>
      </c>
      <c r="M43" s="11">
        <v>19.2</v>
      </c>
      <c r="N43" s="64">
        <v>19.2</v>
      </c>
      <c r="O43" s="2"/>
      <c r="P43" s="2"/>
    </row>
    <row r="44" spans="1:16" ht="25.05" customHeight="1" thickBot="1" x14ac:dyDescent="0.4">
      <c r="A44" s="122"/>
      <c r="B44" s="124"/>
      <c r="C44" s="124"/>
      <c r="D44" s="126"/>
      <c r="E44" s="142"/>
      <c r="F44" s="192"/>
      <c r="G44" s="154"/>
      <c r="H44" s="148"/>
      <c r="I44" s="145"/>
      <c r="J44" s="144"/>
      <c r="K44" s="13" t="s">
        <v>16</v>
      </c>
      <c r="L44" s="14">
        <f>SUM(L42:L43)</f>
        <v>19.809999999999999</v>
      </c>
      <c r="M44" s="14">
        <f t="shared" ref="M44:N44" si="8">SUM(M42:M43)</f>
        <v>19.2</v>
      </c>
      <c r="N44" s="65">
        <f t="shared" si="8"/>
        <v>19.2</v>
      </c>
      <c r="O44" s="2"/>
      <c r="P44" s="2"/>
    </row>
    <row r="45" spans="1:16" ht="25.05" customHeight="1" x14ac:dyDescent="0.35">
      <c r="A45" s="122"/>
      <c r="B45" s="124"/>
      <c r="C45" s="124"/>
      <c r="D45" s="126"/>
      <c r="E45" s="142"/>
      <c r="F45" s="192"/>
      <c r="G45" s="154" t="s">
        <v>177</v>
      </c>
      <c r="H45" s="146" t="s">
        <v>45</v>
      </c>
      <c r="I45" s="133" t="s">
        <v>46</v>
      </c>
      <c r="J45" s="136" t="s">
        <v>42</v>
      </c>
      <c r="K45" s="24" t="s">
        <v>13</v>
      </c>
      <c r="L45" s="28">
        <v>13.6</v>
      </c>
      <c r="M45" s="27">
        <v>13.6</v>
      </c>
      <c r="N45" s="71">
        <v>13.6</v>
      </c>
      <c r="O45" s="2"/>
      <c r="P45" s="2"/>
    </row>
    <row r="46" spans="1:16" ht="25.05" customHeight="1" thickBot="1" x14ac:dyDescent="0.4">
      <c r="A46" s="122"/>
      <c r="B46" s="124"/>
      <c r="C46" s="124"/>
      <c r="D46" s="126"/>
      <c r="E46" s="142"/>
      <c r="F46" s="192"/>
      <c r="G46" s="154"/>
      <c r="H46" s="147"/>
      <c r="I46" s="134"/>
      <c r="J46" s="137"/>
      <c r="K46" s="10" t="s">
        <v>162</v>
      </c>
      <c r="L46" s="11">
        <v>0</v>
      </c>
      <c r="M46" s="11">
        <v>0</v>
      </c>
      <c r="N46" s="64">
        <v>0</v>
      </c>
      <c r="O46" s="2"/>
      <c r="P46" s="2"/>
    </row>
    <row r="47" spans="1:16" ht="25.05" customHeight="1" thickBot="1" x14ac:dyDescent="0.4">
      <c r="A47" s="122"/>
      <c r="B47" s="124"/>
      <c r="C47" s="124"/>
      <c r="D47" s="126"/>
      <c r="E47" s="142"/>
      <c r="F47" s="192"/>
      <c r="G47" s="154"/>
      <c r="H47" s="148"/>
      <c r="I47" s="145"/>
      <c r="J47" s="144"/>
      <c r="K47" s="13" t="s">
        <v>16</v>
      </c>
      <c r="L47" s="14">
        <f>SUM(L45:L46)</f>
        <v>13.6</v>
      </c>
      <c r="M47" s="14">
        <f t="shared" ref="M47:N47" si="9">SUM(M45:M46)</f>
        <v>13.6</v>
      </c>
      <c r="N47" s="65">
        <f t="shared" si="9"/>
        <v>13.6</v>
      </c>
      <c r="O47" s="2"/>
      <c r="P47" s="2"/>
    </row>
    <row r="48" spans="1:16" ht="25.05" customHeight="1" x14ac:dyDescent="0.35">
      <c r="A48" s="122"/>
      <c r="B48" s="124"/>
      <c r="C48" s="124"/>
      <c r="D48" s="126"/>
      <c r="E48" s="142"/>
      <c r="F48" s="192"/>
      <c r="G48" s="154" t="s">
        <v>177</v>
      </c>
      <c r="H48" s="146" t="s">
        <v>48</v>
      </c>
      <c r="I48" s="133" t="s">
        <v>49</v>
      </c>
      <c r="J48" s="136" t="s">
        <v>42</v>
      </c>
      <c r="K48" s="147" t="s">
        <v>13</v>
      </c>
      <c r="L48" s="210">
        <v>1</v>
      </c>
      <c r="M48" s="199">
        <v>1</v>
      </c>
      <c r="N48" s="200">
        <v>1</v>
      </c>
      <c r="O48" s="2"/>
      <c r="P48" s="2"/>
    </row>
    <row r="49" spans="1:16" ht="25.05" customHeight="1" thickBot="1" x14ac:dyDescent="0.4">
      <c r="A49" s="122"/>
      <c r="B49" s="124"/>
      <c r="C49" s="124"/>
      <c r="D49" s="126"/>
      <c r="E49" s="142"/>
      <c r="F49" s="192"/>
      <c r="G49" s="154"/>
      <c r="H49" s="147"/>
      <c r="I49" s="134"/>
      <c r="J49" s="137"/>
      <c r="K49" s="147"/>
      <c r="L49" s="210"/>
      <c r="M49" s="199"/>
      <c r="N49" s="200"/>
      <c r="O49" s="2"/>
      <c r="P49" s="2"/>
    </row>
    <row r="50" spans="1:16" ht="25.05" customHeight="1" thickBot="1" x14ac:dyDescent="0.4">
      <c r="A50" s="122"/>
      <c r="B50" s="124"/>
      <c r="C50" s="124"/>
      <c r="D50" s="126"/>
      <c r="E50" s="142"/>
      <c r="F50" s="192"/>
      <c r="G50" s="154"/>
      <c r="H50" s="148"/>
      <c r="I50" s="145"/>
      <c r="J50" s="144"/>
      <c r="K50" s="13" t="s">
        <v>16</v>
      </c>
      <c r="L50" s="14">
        <f>SUM(L48)</f>
        <v>1</v>
      </c>
      <c r="M50" s="14">
        <f t="shared" ref="M50:N50" si="10">SUM(M48)</f>
        <v>1</v>
      </c>
      <c r="N50" s="65">
        <f t="shared" si="10"/>
        <v>1</v>
      </c>
      <c r="O50" s="2"/>
      <c r="P50" s="2"/>
    </row>
    <row r="51" spans="1:16" ht="25.05" customHeight="1" x14ac:dyDescent="0.35">
      <c r="A51" s="122"/>
      <c r="B51" s="124"/>
      <c r="C51" s="124"/>
      <c r="D51" s="126"/>
      <c r="E51" s="142"/>
      <c r="F51" s="192"/>
      <c r="G51" s="154" t="s">
        <v>177</v>
      </c>
      <c r="H51" s="156" t="s">
        <v>52</v>
      </c>
      <c r="I51" s="133" t="s">
        <v>53</v>
      </c>
      <c r="J51" s="136" t="s">
        <v>42</v>
      </c>
      <c r="K51" s="139" t="s">
        <v>162</v>
      </c>
      <c r="L51" s="197">
        <v>11.8</v>
      </c>
      <c r="M51" s="197">
        <v>11.8</v>
      </c>
      <c r="N51" s="195">
        <v>11.8</v>
      </c>
      <c r="O51" s="2"/>
      <c r="P51" s="2"/>
    </row>
    <row r="52" spans="1:16" ht="25.05" customHeight="1" x14ac:dyDescent="0.35">
      <c r="A52" s="122"/>
      <c r="B52" s="124"/>
      <c r="C52" s="124"/>
      <c r="D52" s="126"/>
      <c r="E52" s="142"/>
      <c r="F52" s="192"/>
      <c r="G52" s="154"/>
      <c r="H52" s="157"/>
      <c r="I52" s="134"/>
      <c r="J52" s="137"/>
      <c r="K52" s="140"/>
      <c r="L52" s="164"/>
      <c r="M52" s="164"/>
      <c r="N52" s="165"/>
      <c r="O52" s="2"/>
      <c r="P52" s="2"/>
    </row>
    <row r="53" spans="1:16" ht="25.05" customHeight="1" thickBot="1" x14ac:dyDescent="0.4">
      <c r="A53" s="122"/>
      <c r="B53" s="124"/>
      <c r="C53" s="124"/>
      <c r="D53" s="126"/>
      <c r="E53" s="142"/>
      <c r="F53" s="192"/>
      <c r="G53" s="154"/>
      <c r="H53" s="157"/>
      <c r="I53" s="134"/>
      <c r="J53" s="137"/>
      <c r="K53" s="141"/>
      <c r="L53" s="198"/>
      <c r="M53" s="198"/>
      <c r="N53" s="196"/>
      <c r="O53" s="2"/>
      <c r="P53" s="2"/>
    </row>
    <row r="54" spans="1:16" ht="25.05" customHeight="1" thickBot="1" x14ac:dyDescent="0.4">
      <c r="A54" s="122"/>
      <c r="B54" s="124"/>
      <c r="C54" s="124"/>
      <c r="D54" s="126"/>
      <c r="E54" s="142"/>
      <c r="F54" s="192"/>
      <c r="G54" s="154"/>
      <c r="H54" s="178"/>
      <c r="I54" s="135"/>
      <c r="J54" s="138"/>
      <c r="K54" s="29" t="s">
        <v>16</v>
      </c>
      <c r="L54" s="25">
        <f>SUM(L51)</f>
        <v>11.8</v>
      </c>
      <c r="M54" s="25">
        <f t="shared" ref="M54:N54" si="11">SUM(M51)</f>
        <v>11.8</v>
      </c>
      <c r="N54" s="67">
        <f t="shared" si="11"/>
        <v>11.8</v>
      </c>
      <c r="O54" s="2"/>
      <c r="P54" s="2"/>
    </row>
    <row r="55" spans="1:16" ht="25.05" customHeight="1" thickBot="1" x14ac:dyDescent="0.4">
      <c r="A55" s="122"/>
      <c r="B55" s="124"/>
      <c r="C55" s="124"/>
      <c r="D55" s="126"/>
      <c r="E55" s="142"/>
      <c r="F55" s="192"/>
      <c r="G55" s="155"/>
      <c r="H55" s="166" t="s">
        <v>37</v>
      </c>
      <c r="I55" s="167"/>
      <c r="J55" s="167"/>
      <c r="K55" s="168"/>
      <c r="L55" s="44">
        <f>SUM(L54,L50,L47,L44)</f>
        <v>46.209999999999994</v>
      </c>
      <c r="M55" s="44">
        <f>SUM(M54,M50,M47,M44)</f>
        <v>45.599999999999994</v>
      </c>
      <c r="N55" s="44">
        <f>SUM(N54,N50,N47,N44)</f>
        <v>45.599999999999994</v>
      </c>
      <c r="O55" s="2"/>
      <c r="P55" s="2"/>
    </row>
    <row r="56" spans="1:16" ht="25.05" customHeight="1" x14ac:dyDescent="0.35">
      <c r="A56" s="121">
        <v>8</v>
      </c>
      <c r="B56" s="123">
        <v>2</v>
      </c>
      <c r="C56" s="123">
        <v>3</v>
      </c>
      <c r="D56" s="125">
        <v>3</v>
      </c>
      <c r="E56" s="127">
        <v>1</v>
      </c>
      <c r="F56" s="191" t="s">
        <v>80</v>
      </c>
      <c r="G56" s="179" t="s">
        <v>178</v>
      </c>
      <c r="H56" s="153" t="s">
        <v>57</v>
      </c>
      <c r="I56" s="142" t="s">
        <v>58</v>
      </c>
      <c r="J56" s="192" t="s">
        <v>42</v>
      </c>
      <c r="K56" s="24" t="s">
        <v>59</v>
      </c>
      <c r="L56" s="30">
        <v>6</v>
      </c>
      <c r="M56" s="30">
        <v>6</v>
      </c>
      <c r="N56" s="73">
        <v>6</v>
      </c>
      <c r="O56" s="2"/>
      <c r="P56" s="2"/>
    </row>
    <row r="57" spans="1:16" ht="25.05" customHeight="1" x14ac:dyDescent="0.35">
      <c r="A57" s="122"/>
      <c r="B57" s="124"/>
      <c r="C57" s="124"/>
      <c r="D57" s="126"/>
      <c r="E57" s="142"/>
      <c r="F57" s="192"/>
      <c r="G57" s="180"/>
      <c r="H57" s="153"/>
      <c r="I57" s="142"/>
      <c r="J57" s="192"/>
      <c r="K57" s="9" t="s">
        <v>33</v>
      </c>
      <c r="L57" s="31">
        <v>0</v>
      </c>
      <c r="M57" s="31">
        <v>0</v>
      </c>
      <c r="N57" s="74">
        <v>0</v>
      </c>
      <c r="O57" s="2"/>
      <c r="P57" s="2"/>
    </row>
    <row r="58" spans="1:16" ht="25.05" customHeight="1" x14ac:dyDescent="0.35">
      <c r="A58" s="122"/>
      <c r="B58" s="124"/>
      <c r="C58" s="124"/>
      <c r="D58" s="126"/>
      <c r="E58" s="142"/>
      <c r="F58" s="192"/>
      <c r="G58" s="180"/>
      <c r="H58" s="153"/>
      <c r="I58" s="142"/>
      <c r="J58" s="192"/>
      <c r="K58" s="7" t="s">
        <v>13</v>
      </c>
      <c r="L58" s="31">
        <v>0</v>
      </c>
      <c r="M58" s="31">
        <v>0</v>
      </c>
      <c r="N58" s="74">
        <v>0</v>
      </c>
      <c r="O58" s="2"/>
      <c r="P58" s="2"/>
    </row>
    <row r="59" spans="1:16" ht="25.05" customHeight="1" x14ac:dyDescent="0.35">
      <c r="A59" s="122"/>
      <c r="B59" s="124"/>
      <c r="C59" s="124"/>
      <c r="D59" s="126"/>
      <c r="E59" s="142"/>
      <c r="F59" s="192"/>
      <c r="G59" s="180"/>
      <c r="H59" s="153"/>
      <c r="I59" s="142"/>
      <c r="J59" s="192"/>
      <c r="K59" s="7" t="s">
        <v>61</v>
      </c>
      <c r="L59" s="31">
        <v>0</v>
      </c>
      <c r="M59" s="31">
        <v>0</v>
      </c>
      <c r="N59" s="74">
        <v>0</v>
      </c>
      <c r="O59" s="2"/>
      <c r="P59" s="2"/>
    </row>
    <row r="60" spans="1:16" ht="25.05" customHeight="1" thickBot="1" x14ac:dyDescent="0.4">
      <c r="A60" s="122"/>
      <c r="B60" s="124"/>
      <c r="C60" s="124"/>
      <c r="D60" s="126"/>
      <c r="E60" s="142"/>
      <c r="F60" s="192"/>
      <c r="G60" s="180"/>
      <c r="H60" s="153"/>
      <c r="I60" s="142"/>
      <c r="J60" s="192"/>
      <c r="K60" s="12" t="s">
        <v>62</v>
      </c>
      <c r="L60" s="32">
        <v>8</v>
      </c>
      <c r="M60" s="32">
        <v>8</v>
      </c>
      <c r="N60" s="75">
        <v>8</v>
      </c>
      <c r="O60" s="2"/>
      <c r="P60" s="2"/>
    </row>
    <row r="61" spans="1:16" ht="25.05" customHeight="1" thickBot="1" x14ac:dyDescent="0.4">
      <c r="A61" s="122"/>
      <c r="B61" s="124"/>
      <c r="C61" s="124"/>
      <c r="D61" s="126"/>
      <c r="E61" s="142"/>
      <c r="F61" s="192"/>
      <c r="G61" s="180"/>
      <c r="H61" s="187"/>
      <c r="I61" s="143"/>
      <c r="J61" s="128"/>
      <c r="K61" s="13" t="s">
        <v>16</v>
      </c>
      <c r="L61" s="14">
        <f>SUM(L56:L60)</f>
        <v>14</v>
      </c>
      <c r="M61" s="14">
        <f t="shared" ref="M61:N61" si="12">SUM(M56:M60)</f>
        <v>14</v>
      </c>
      <c r="N61" s="65">
        <f t="shared" si="12"/>
        <v>14</v>
      </c>
      <c r="O61" s="2"/>
      <c r="P61" s="2"/>
    </row>
    <row r="62" spans="1:16" ht="25.05" customHeight="1" thickBot="1" x14ac:dyDescent="0.4">
      <c r="A62" s="188"/>
      <c r="B62" s="194"/>
      <c r="C62" s="194"/>
      <c r="D62" s="206"/>
      <c r="E62" s="142"/>
      <c r="F62" s="192"/>
      <c r="G62" s="181"/>
      <c r="H62" s="166" t="s">
        <v>37</v>
      </c>
      <c r="I62" s="167"/>
      <c r="J62" s="167"/>
      <c r="K62" s="168"/>
      <c r="L62" s="44">
        <f>SUM(L61)</f>
        <v>14</v>
      </c>
      <c r="M62" s="44">
        <f>SUM(M61)</f>
        <v>14</v>
      </c>
      <c r="N62" s="72">
        <f>SUM(N61)</f>
        <v>14</v>
      </c>
      <c r="O62" s="2"/>
      <c r="P62" s="2"/>
    </row>
    <row r="63" spans="1:16" ht="25.05" customHeight="1" x14ac:dyDescent="0.35">
      <c r="A63" s="70">
        <v>8</v>
      </c>
      <c r="B63" s="20">
        <v>2</v>
      </c>
      <c r="C63" s="20">
        <v>3</v>
      </c>
      <c r="D63" s="33">
        <v>3</v>
      </c>
      <c r="E63" s="176" t="s">
        <v>38</v>
      </c>
      <c r="F63" s="176"/>
      <c r="G63" s="176"/>
      <c r="H63" s="177"/>
      <c r="I63" s="177"/>
      <c r="J63" s="177"/>
      <c r="K63" s="177"/>
      <c r="L63" s="40">
        <f>SUM(L55+L62)</f>
        <v>60.209999999999994</v>
      </c>
      <c r="M63" s="40">
        <f>SUM(M55+M62)</f>
        <v>59.599999999999994</v>
      </c>
      <c r="N63" s="68">
        <f>SUM(N55+N62)</f>
        <v>59.599999999999994</v>
      </c>
      <c r="O63" s="2"/>
      <c r="P63" s="2"/>
    </row>
    <row r="64" spans="1:16" ht="25.05" customHeight="1" x14ac:dyDescent="0.35">
      <c r="A64" s="70">
        <v>8</v>
      </c>
      <c r="B64" s="20">
        <v>2</v>
      </c>
      <c r="C64" s="20">
        <v>3</v>
      </c>
      <c r="D64" s="171" t="s">
        <v>39</v>
      </c>
      <c r="E64" s="172"/>
      <c r="F64" s="172"/>
      <c r="G64" s="172"/>
      <c r="H64" s="172"/>
      <c r="I64" s="172"/>
      <c r="J64" s="172"/>
      <c r="K64" s="173"/>
      <c r="L64" s="43">
        <f>L63</f>
        <v>60.209999999999994</v>
      </c>
      <c r="M64" s="43">
        <f t="shared" ref="M64:N64" si="13">M63</f>
        <v>59.599999999999994</v>
      </c>
      <c r="N64" s="69">
        <f t="shared" si="13"/>
        <v>59.599999999999994</v>
      </c>
      <c r="O64" s="2"/>
      <c r="P64" s="2"/>
    </row>
    <row r="65" spans="1:16" ht="25.05" customHeight="1" x14ac:dyDescent="0.35">
      <c r="A65" s="61">
        <v>8</v>
      </c>
      <c r="B65" s="4">
        <v>2</v>
      </c>
      <c r="C65" s="4">
        <v>1</v>
      </c>
      <c r="D65" s="4" t="s">
        <v>9</v>
      </c>
      <c r="E65" s="4" t="s">
        <v>9</v>
      </c>
      <c r="F65" s="185" t="s">
        <v>82</v>
      </c>
      <c r="G65" s="185"/>
      <c r="H65" s="185"/>
      <c r="I65" s="185"/>
      <c r="J65" s="185"/>
      <c r="K65" s="185"/>
      <c r="L65" s="185"/>
      <c r="M65" s="185"/>
      <c r="N65" s="186"/>
      <c r="O65" s="2"/>
      <c r="P65" s="2"/>
    </row>
    <row r="66" spans="1:16" ht="25.05" customHeight="1" x14ac:dyDescent="0.35">
      <c r="A66" s="61">
        <v>8</v>
      </c>
      <c r="B66" s="4">
        <v>2</v>
      </c>
      <c r="C66" s="4">
        <v>1</v>
      </c>
      <c r="D66" s="6">
        <v>2</v>
      </c>
      <c r="E66" s="6" t="s">
        <v>9</v>
      </c>
      <c r="F66" s="223" t="s">
        <v>83</v>
      </c>
      <c r="G66" s="224"/>
      <c r="H66" s="224"/>
      <c r="I66" s="224"/>
      <c r="J66" s="224"/>
      <c r="K66" s="224"/>
      <c r="L66" s="224"/>
      <c r="M66" s="224"/>
      <c r="N66" s="225"/>
      <c r="O66" s="2"/>
      <c r="P66" s="2"/>
    </row>
    <row r="67" spans="1:16" ht="25.05" customHeight="1" thickBot="1" x14ac:dyDescent="0.4">
      <c r="A67" s="121">
        <v>8</v>
      </c>
      <c r="B67" s="123">
        <v>2</v>
      </c>
      <c r="C67" s="123">
        <v>1</v>
      </c>
      <c r="D67" s="125">
        <v>2</v>
      </c>
      <c r="E67" s="127">
        <v>1</v>
      </c>
      <c r="F67" s="174" t="s">
        <v>81</v>
      </c>
      <c r="G67" s="287" t="s">
        <v>179</v>
      </c>
      <c r="H67" s="189" t="s">
        <v>63</v>
      </c>
      <c r="I67" s="127" t="s">
        <v>64</v>
      </c>
      <c r="J67" s="191" t="s">
        <v>42</v>
      </c>
      <c r="K67" s="12" t="s">
        <v>13</v>
      </c>
      <c r="L67" s="32">
        <v>1.5</v>
      </c>
      <c r="M67" s="32">
        <v>1.5</v>
      </c>
      <c r="N67" s="75">
        <v>1.5</v>
      </c>
      <c r="O67" s="2"/>
      <c r="P67" s="2"/>
    </row>
    <row r="68" spans="1:16" ht="25.05" customHeight="1" thickBot="1" x14ac:dyDescent="0.4">
      <c r="A68" s="122"/>
      <c r="B68" s="124"/>
      <c r="C68" s="124"/>
      <c r="D68" s="126"/>
      <c r="E68" s="142"/>
      <c r="F68" s="175"/>
      <c r="G68" s="288"/>
      <c r="H68" s="190"/>
      <c r="I68" s="142"/>
      <c r="J68" s="192"/>
      <c r="K68" s="29" t="s">
        <v>16</v>
      </c>
      <c r="L68" s="25">
        <f>SUM(L67)</f>
        <v>1.5</v>
      </c>
      <c r="M68" s="25">
        <f t="shared" ref="M68:N68" si="14">SUM(M67)</f>
        <v>1.5</v>
      </c>
      <c r="N68" s="67">
        <f t="shared" si="14"/>
        <v>1.5</v>
      </c>
      <c r="O68" s="2"/>
      <c r="P68" s="2"/>
    </row>
    <row r="69" spans="1:16" ht="25.05" customHeight="1" thickBot="1" x14ac:dyDescent="0.4">
      <c r="A69" s="188"/>
      <c r="B69" s="124"/>
      <c r="C69" s="124"/>
      <c r="D69" s="126"/>
      <c r="E69" s="142"/>
      <c r="F69" s="175"/>
      <c r="G69" s="289"/>
      <c r="H69" s="166" t="s">
        <v>37</v>
      </c>
      <c r="I69" s="167"/>
      <c r="J69" s="167"/>
      <c r="K69" s="168"/>
      <c r="L69" s="44">
        <f>L68</f>
        <v>1.5</v>
      </c>
      <c r="M69" s="44">
        <f t="shared" ref="M69:N69" si="15">M68</f>
        <v>1.5</v>
      </c>
      <c r="N69" s="72">
        <f t="shared" si="15"/>
        <v>1.5</v>
      </c>
      <c r="O69" s="2"/>
      <c r="P69" s="2"/>
    </row>
    <row r="70" spans="1:16" ht="25.05" customHeight="1" x14ac:dyDescent="0.35">
      <c r="A70" s="76">
        <v>8</v>
      </c>
      <c r="B70" s="4">
        <v>2</v>
      </c>
      <c r="C70" s="4">
        <v>2</v>
      </c>
      <c r="D70" s="6">
        <v>1</v>
      </c>
      <c r="E70" s="169" t="s">
        <v>38</v>
      </c>
      <c r="F70" s="169"/>
      <c r="G70" s="169"/>
      <c r="H70" s="170"/>
      <c r="I70" s="170"/>
      <c r="J70" s="170"/>
      <c r="K70" s="170"/>
      <c r="L70" s="40">
        <f>L69</f>
        <v>1.5</v>
      </c>
      <c r="M70" s="40">
        <f t="shared" ref="M70:N70" si="16">M69</f>
        <v>1.5</v>
      </c>
      <c r="N70" s="68">
        <f t="shared" si="16"/>
        <v>1.5</v>
      </c>
      <c r="O70" s="2"/>
      <c r="P70" s="2"/>
    </row>
    <row r="71" spans="1:16" ht="25.05" customHeight="1" x14ac:dyDescent="0.35">
      <c r="A71" s="76">
        <v>8</v>
      </c>
      <c r="B71" s="42">
        <v>2</v>
      </c>
      <c r="C71" s="42">
        <v>2</v>
      </c>
      <c r="D71" s="171" t="s">
        <v>39</v>
      </c>
      <c r="E71" s="172"/>
      <c r="F71" s="172"/>
      <c r="G71" s="172"/>
      <c r="H71" s="172"/>
      <c r="I71" s="172"/>
      <c r="J71" s="172"/>
      <c r="K71" s="173"/>
      <c r="L71" s="43">
        <f>L70</f>
        <v>1.5</v>
      </c>
      <c r="M71" s="43">
        <f t="shared" ref="M71:N71" si="17">M70</f>
        <v>1.5</v>
      </c>
      <c r="N71" s="69">
        <f t="shared" si="17"/>
        <v>1.5</v>
      </c>
      <c r="O71" s="2"/>
    </row>
    <row r="72" spans="1:16" ht="25.05" customHeight="1" thickBot="1" x14ac:dyDescent="0.4">
      <c r="A72" s="77">
        <v>8</v>
      </c>
      <c r="B72" s="193" t="s">
        <v>66</v>
      </c>
      <c r="C72" s="193"/>
      <c r="D72" s="193"/>
      <c r="E72" s="193"/>
      <c r="F72" s="193"/>
      <c r="G72" s="193"/>
      <c r="H72" s="193"/>
      <c r="I72" s="193"/>
      <c r="J72" s="193"/>
      <c r="K72" s="193"/>
      <c r="L72" s="78">
        <f>L38+L55+L62+L71</f>
        <v>588.71</v>
      </c>
      <c r="M72" s="78">
        <f>SUM(M38+M63+M71)</f>
        <v>478.79999999999995</v>
      </c>
      <c r="N72" s="79">
        <f>SUM(N71+N63+N38)</f>
        <v>480.9</v>
      </c>
      <c r="P72" s="47"/>
    </row>
    <row r="73" spans="1:16" ht="25.05" customHeight="1" thickBot="1" x14ac:dyDescent="0.4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2"/>
      <c r="M73" s="101"/>
      <c r="N73" s="101"/>
      <c r="O73" s="46"/>
      <c r="P73" s="46"/>
    </row>
    <row r="74" spans="1:16" s="48" customFormat="1" ht="25.05" customHeight="1" thickBot="1" x14ac:dyDescent="0.4">
      <c r="A74" s="275" t="s">
        <v>84</v>
      </c>
      <c r="B74" s="276"/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7"/>
      <c r="O74" s="46"/>
      <c r="P74" s="46"/>
    </row>
    <row r="75" spans="1:16" s="46" customFormat="1" ht="25.05" customHeight="1" thickBot="1" x14ac:dyDescent="0.4">
      <c r="D75" s="278" t="s">
        <v>85</v>
      </c>
      <c r="E75" s="279"/>
      <c r="F75" s="279"/>
      <c r="G75" s="279"/>
      <c r="H75" s="279"/>
      <c r="I75" s="279"/>
      <c r="J75" s="279"/>
      <c r="K75" s="49"/>
      <c r="L75" s="108" t="s">
        <v>86</v>
      </c>
      <c r="M75" s="108" t="s">
        <v>87</v>
      </c>
      <c r="N75" s="109" t="s">
        <v>181</v>
      </c>
    </row>
    <row r="76" spans="1:16" s="46" customFormat="1" ht="25.05" customHeight="1" thickBot="1" x14ac:dyDescent="0.4">
      <c r="D76" s="280" t="s">
        <v>88</v>
      </c>
      <c r="E76" s="281"/>
      <c r="F76" s="281"/>
      <c r="G76" s="281"/>
      <c r="H76" s="281"/>
      <c r="I76" s="281"/>
      <c r="J76" s="281"/>
      <c r="K76" s="282"/>
      <c r="L76" s="50"/>
      <c r="M76" s="50"/>
      <c r="N76" s="50"/>
    </row>
    <row r="77" spans="1:16" s="46" customFormat="1" ht="25.05" customHeight="1" thickBot="1" x14ac:dyDescent="0.4">
      <c r="D77" s="264" t="s">
        <v>89</v>
      </c>
      <c r="E77" s="265"/>
      <c r="F77" s="265"/>
      <c r="G77" s="265"/>
      <c r="H77" s="265"/>
      <c r="I77" s="265"/>
      <c r="J77" s="265"/>
      <c r="K77" s="265"/>
      <c r="L77" s="89">
        <f>L78+L86+L87</f>
        <v>588.71</v>
      </c>
      <c r="M77" s="89">
        <f t="shared" ref="M77:N77" si="18">M78+M86+M87</f>
        <v>478.8</v>
      </c>
      <c r="N77" s="89">
        <f t="shared" si="18"/>
        <v>480.90000000000003</v>
      </c>
    </row>
    <row r="78" spans="1:16" s="46" customFormat="1" ht="25.05" customHeight="1" thickBot="1" x14ac:dyDescent="0.4">
      <c r="D78" s="283" t="s">
        <v>90</v>
      </c>
      <c r="E78" s="284"/>
      <c r="F78" s="284"/>
      <c r="G78" s="284"/>
      <c r="H78" s="284"/>
      <c r="I78" s="284"/>
      <c r="J78" s="284"/>
      <c r="K78" s="285"/>
      <c r="L78" s="90">
        <f>SUM(L79:L85)</f>
        <v>588.71</v>
      </c>
      <c r="M78" s="90">
        <f t="shared" ref="M78:N78" si="19">SUM(M79:M85)</f>
        <v>478.8</v>
      </c>
      <c r="N78" s="90">
        <f t="shared" si="19"/>
        <v>480.90000000000003</v>
      </c>
    </row>
    <row r="79" spans="1:16" s="46" customFormat="1" ht="40.200000000000003" customHeight="1" x14ac:dyDescent="0.35">
      <c r="D79" s="273" t="s">
        <v>91</v>
      </c>
      <c r="E79" s="274"/>
      <c r="F79" s="274"/>
      <c r="G79" s="274"/>
      <c r="H79" s="274"/>
      <c r="I79" s="274"/>
      <c r="J79" s="274"/>
      <c r="K79" s="286"/>
      <c r="L79" s="91">
        <f>SUMIF(K10:K68, "SBB", L10:L68)</f>
        <v>543.1</v>
      </c>
      <c r="M79" s="91">
        <f>SUM(M11+M14+M16+M19+M22+M29+M31+M34+M42+M45+M48+M58+M67)</f>
        <v>433.8</v>
      </c>
      <c r="N79" s="91">
        <f>SUMIF(K10:K68, "SBB", N10:N68)</f>
        <v>435.90000000000003</v>
      </c>
    </row>
    <row r="80" spans="1:16" s="46" customFormat="1" ht="25.05" customHeight="1" x14ac:dyDescent="0.35">
      <c r="D80" s="255" t="s">
        <v>92</v>
      </c>
      <c r="E80" s="256"/>
      <c r="F80" s="256"/>
      <c r="G80" s="256"/>
      <c r="H80" s="256"/>
      <c r="I80" s="256"/>
      <c r="J80" s="256"/>
      <c r="K80" s="257"/>
      <c r="L80" s="91">
        <f>SUMIF(K10:K68, "AAP", L10:L68)</f>
        <v>6</v>
      </c>
      <c r="M80" s="91">
        <f>SUMIF(K10:K68, "AAP", M10:M68)</f>
        <v>6</v>
      </c>
      <c r="N80" s="91">
        <f>SUMIF(K10:K68, "AAP", N10:N68)</f>
        <v>6</v>
      </c>
    </row>
    <row r="81" spans="4:16" s="46" customFormat="1" ht="25.05" customHeight="1" x14ac:dyDescent="0.35">
      <c r="D81" s="255" t="s">
        <v>93</v>
      </c>
      <c r="E81" s="256"/>
      <c r="F81" s="256"/>
      <c r="G81" s="256"/>
      <c r="H81" s="256"/>
      <c r="I81" s="256"/>
      <c r="J81" s="256"/>
      <c r="K81" s="257"/>
      <c r="L81" s="91">
        <f>SUMIF(K10:K68, "VSP", L10:L68)</f>
        <v>8</v>
      </c>
      <c r="M81" s="91">
        <f>SUMIF(K10:K68, "VSP", M10:M68)</f>
        <v>8</v>
      </c>
      <c r="N81" s="91">
        <f>SUMIF(K10:K68, "VSP", N10:N68)</f>
        <v>8</v>
      </c>
    </row>
    <row r="82" spans="4:16" s="46" customFormat="1" ht="25.05" customHeight="1" x14ac:dyDescent="0.35">
      <c r="D82" s="255" t="s">
        <v>94</v>
      </c>
      <c r="E82" s="256"/>
      <c r="F82" s="256"/>
      <c r="G82" s="256"/>
      <c r="H82" s="256"/>
      <c r="I82" s="256"/>
      <c r="J82" s="256"/>
      <c r="K82" s="257"/>
      <c r="L82" s="91">
        <f>SUMIF(K10:K68, "VB", L10:L68)</f>
        <v>31.61</v>
      </c>
      <c r="M82" s="91">
        <f>SUMIF(K10:K68, "VB", M10:M68)</f>
        <v>31</v>
      </c>
      <c r="N82" s="91">
        <f>SUMIF(K10:K68, "VB", N10:N68)</f>
        <v>31</v>
      </c>
    </row>
    <row r="83" spans="4:16" s="46" customFormat="1" ht="25.05" customHeight="1" x14ac:dyDescent="0.35">
      <c r="D83" s="255" t="s">
        <v>95</v>
      </c>
      <c r="E83" s="256"/>
      <c r="F83" s="256"/>
      <c r="G83" s="256"/>
      <c r="H83" s="256"/>
      <c r="I83" s="256"/>
      <c r="J83" s="256"/>
      <c r="K83" s="257"/>
      <c r="L83" s="91">
        <f>SUMIF(K10:K68, "KPP", L10:L68)</f>
        <v>0</v>
      </c>
      <c r="M83" s="91">
        <f>SUMIF(K10:K68, "KPP", M10:M68)</f>
        <v>0</v>
      </c>
      <c r="N83" s="91">
        <f>SUMIF(K10:K68, "KPP", N10:N68)</f>
        <v>0</v>
      </c>
    </row>
    <row r="84" spans="4:16" s="46" customFormat="1" ht="25.05" customHeight="1" x14ac:dyDescent="0.35">
      <c r="D84" s="255" t="s">
        <v>96</v>
      </c>
      <c r="E84" s="256"/>
      <c r="F84" s="256"/>
      <c r="G84" s="256"/>
      <c r="H84" s="256"/>
      <c r="I84" s="256"/>
      <c r="J84" s="256"/>
      <c r="K84" s="257"/>
      <c r="L84" s="91">
        <f>SUMIF(K10:K68, "SPP", L10:L68)</f>
        <v>0</v>
      </c>
      <c r="M84" s="91">
        <f>SUMIF(K10:K68, "SPP", M10:M68)</f>
        <v>0</v>
      </c>
      <c r="N84" s="91">
        <f>SUMIF(K10:K68, "SPP", N10:N68)</f>
        <v>0</v>
      </c>
    </row>
    <row r="85" spans="4:16" s="46" customFormat="1" ht="25.05" customHeight="1" x14ac:dyDescent="0.35">
      <c r="D85" s="255" t="s">
        <v>97</v>
      </c>
      <c r="E85" s="256"/>
      <c r="F85" s="256"/>
      <c r="G85" s="256"/>
      <c r="H85" s="256"/>
      <c r="I85" s="256"/>
      <c r="J85" s="256"/>
      <c r="K85" s="257"/>
      <c r="L85" s="91">
        <f>SUMIF(K10:K68, "ESF", L10:L68)</f>
        <v>0</v>
      </c>
      <c r="M85" s="91">
        <f>SUMIF(K10:K68, "ESF", M10:M68)</f>
        <v>0</v>
      </c>
      <c r="N85" s="91">
        <f>SUMIF(K10:K68, "ESF", N10:N68)</f>
        <v>0</v>
      </c>
    </row>
    <row r="86" spans="4:16" s="46" customFormat="1" ht="25.05" customHeight="1" x14ac:dyDescent="0.35">
      <c r="D86" s="258" t="s">
        <v>98</v>
      </c>
      <c r="E86" s="259"/>
      <c r="F86" s="259"/>
      <c r="G86" s="259"/>
      <c r="H86" s="259"/>
      <c r="I86" s="259"/>
      <c r="J86" s="259"/>
      <c r="K86" s="260"/>
      <c r="L86" s="92">
        <f>SUMIF(K10:K68, "SL", L10:L68)</f>
        <v>0</v>
      </c>
      <c r="M86" s="92">
        <f>SUMIF(K10:K68, "SL", M10:M68)</f>
        <v>0</v>
      </c>
      <c r="N86" s="92">
        <f>SUMIF(K10:K68, "SL", N10:N68)</f>
        <v>0</v>
      </c>
    </row>
    <row r="87" spans="4:16" s="46" customFormat="1" ht="25.05" customHeight="1" thickBot="1" x14ac:dyDescent="0.4">
      <c r="D87" s="261" t="s">
        <v>99</v>
      </c>
      <c r="E87" s="262"/>
      <c r="F87" s="262"/>
      <c r="G87" s="262"/>
      <c r="H87" s="262"/>
      <c r="I87" s="262"/>
      <c r="J87" s="262"/>
      <c r="K87" s="263"/>
      <c r="L87" s="92">
        <f>SUMIF(K10:K68, "SVA", L10:L68)</f>
        <v>0</v>
      </c>
      <c r="M87" s="92">
        <f>SUMIF(K10:K68, "SVA", M10:M68)</f>
        <v>0</v>
      </c>
      <c r="N87" s="92">
        <f>SUMIF(K10:K68, "SVA", N10:N68)</f>
        <v>0</v>
      </c>
    </row>
    <row r="88" spans="4:16" s="46" customFormat="1" ht="25.05" customHeight="1" thickBot="1" x14ac:dyDescent="0.4">
      <c r="D88" s="264" t="s">
        <v>100</v>
      </c>
      <c r="E88" s="265"/>
      <c r="F88" s="265"/>
      <c r="G88" s="265"/>
      <c r="H88" s="265"/>
      <c r="I88" s="265"/>
      <c r="J88" s="265"/>
      <c r="K88" s="266"/>
      <c r="L88" s="89">
        <f>L89</f>
        <v>0</v>
      </c>
      <c r="M88" s="89">
        <f t="shared" ref="M88:N88" si="20">M89</f>
        <v>0</v>
      </c>
      <c r="N88" s="89">
        <f t="shared" si="20"/>
        <v>0</v>
      </c>
    </row>
    <row r="89" spans="4:16" s="46" customFormat="1" ht="25.05" customHeight="1" thickBot="1" x14ac:dyDescent="0.4">
      <c r="D89" s="267" t="s">
        <v>101</v>
      </c>
      <c r="E89" s="268"/>
      <c r="F89" s="268"/>
      <c r="G89" s="268"/>
      <c r="H89" s="268"/>
      <c r="I89" s="268"/>
      <c r="J89" s="268"/>
      <c r="K89" s="269"/>
      <c r="L89" s="93">
        <f>SUMIF(K10:K68, "KTF", L10:L68)</f>
        <v>0</v>
      </c>
      <c r="M89" s="93">
        <f>SUMIF(K10:K68, "KTF", M10:M68)</f>
        <v>0</v>
      </c>
      <c r="N89" s="93">
        <f>SUMIF(K10:K68, "KTF", N10:N68)</f>
        <v>0</v>
      </c>
    </row>
    <row r="90" spans="4:16" s="46" customFormat="1" ht="25.05" customHeight="1" thickBot="1" x14ac:dyDescent="0.4">
      <c r="D90" s="270" t="s">
        <v>102</v>
      </c>
      <c r="E90" s="271"/>
      <c r="F90" s="271"/>
      <c r="G90" s="271"/>
      <c r="H90" s="271"/>
      <c r="I90" s="271"/>
      <c r="J90" s="271"/>
      <c r="K90" s="272"/>
      <c r="L90" s="94">
        <f>L88+L77</f>
        <v>588.71</v>
      </c>
      <c r="M90" s="94">
        <f t="shared" ref="M90:N90" si="21">M88+M77</f>
        <v>478.8</v>
      </c>
      <c r="N90" s="94">
        <f t="shared" si="21"/>
        <v>480.90000000000003</v>
      </c>
    </row>
    <row r="91" spans="4:16" s="46" customFormat="1" ht="25.05" customHeight="1" x14ac:dyDescent="0.35">
      <c r="D91" s="273" t="s">
        <v>103</v>
      </c>
      <c r="E91" s="274"/>
      <c r="F91" s="274"/>
      <c r="G91" s="274"/>
      <c r="H91" s="274"/>
      <c r="I91" s="274"/>
      <c r="J91" s="274"/>
      <c r="K91" s="274"/>
      <c r="L91" s="95">
        <v>0</v>
      </c>
      <c r="M91" s="96">
        <v>0</v>
      </c>
      <c r="N91" s="96">
        <v>0</v>
      </c>
    </row>
    <row r="92" spans="4:16" s="46" customFormat="1" ht="25.05" customHeight="1" thickBot="1" x14ac:dyDescent="0.4">
      <c r="D92" s="250" t="s">
        <v>104</v>
      </c>
      <c r="E92" s="251"/>
      <c r="F92" s="251"/>
      <c r="G92" s="251"/>
      <c r="H92" s="251"/>
      <c r="I92" s="251"/>
      <c r="J92" s="251"/>
      <c r="K92" s="251"/>
      <c r="L92" s="97">
        <f>SUM(L90-447.6)</f>
        <v>141.11000000000001</v>
      </c>
      <c r="M92" s="98">
        <f>SUM(M90-L90)</f>
        <v>-109.91000000000003</v>
      </c>
      <c r="N92" s="98">
        <f>SUM(N90-M90)</f>
        <v>2.1000000000000227</v>
      </c>
      <c r="P92"/>
    </row>
    <row r="93" spans="4:16" s="46" customFormat="1" ht="25.05" customHeight="1" thickBot="1" x14ac:dyDescent="0.4">
      <c r="D93" s="252" t="s">
        <v>105</v>
      </c>
      <c r="E93" s="253"/>
      <c r="F93" s="253"/>
      <c r="G93" s="253"/>
      <c r="H93" s="253"/>
      <c r="I93" s="253"/>
      <c r="J93" s="253"/>
      <c r="K93" s="254"/>
      <c r="L93" s="99">
        <f>L90</f>
        <v>588.71</v>
      </c>
      <c r="M93" s="99">
        <f t="shared" ref="M93:N93" si="22">M90</f>
        <v>478.8</v>
      </c>
      <c r="N93" s="99">
        <f t="shared" si="22"/>
        <v>480.90000000000003</v>
      </c>
      <c r="O93"/>
      <c r="P93"/>
    </row>
    <row r="95" spans="4:16" ht="25.05" customHeight="1" x14ac:dyDescent="0.3">
      <c r="L95" s="100"/>
      <c r="M95" s="100"/>
      <c r="N95" s="100"/>
    </row>
  </sheetData>
  <mergeCells count="159">
    <mergeCell ref="L1:N1"/>
    <mergeCell ref="D92:K92"/>
    <mergeCell ref="D93:K93"/>
    <mergeCell ref="J19:J21"/>
    <mergeCell ref="D83:K83"/>
    <mergeCell ref="D84:K84"/>
    <mergeCell ref="D85:K85"/>
    <mergeCell ref="D86:K86"/>
    <mergeCell ref="D87:K87"/>
    <mergeCell ref="D88:K88"/>
    <mergeCell ref="D89:K89"/>
    <mergeCell ref="D90:K90"/>
    <mergeCell ref="D91:K91"/>
    <mergeCell ref="A74:N74"/>
    <mergeCell ref="D75:J75"/>
    <mergeCell ref="D76:K76"/>
    <mergeCell ref="D77:K77"/>
    <mergeCell ref="D78:K78"/>
    <mergeCell ref="D79:K79"/>
    <mergeCell ref="D80:K80"/>
    <mergeCell ref="D81:K81"/>
    <mergeCell ref="D82:K82"/>
    <mergeCell ref="G67:G69"/>
    <mergeCell ref="F66:N66"/>
    <mergeCell ref="A56:A62"/>
    <mergeCell ref="A2:N2"/>
    <mergeCell ref="A3:N3"/>
    <mergeCell ref="A4:N4"/>
    <mergeCell ref="G5:G7"/>
    <mergeCell ref="G42:G44"/>
    <mergeCell ref="G45:G47"/>
    <mergeCell ref="G48:G50"/>
    <mergeCell ref="G51:G55"/>
    <mergeCell ref="E11:E36"/>
    <mergeCell ref="D11:D36"/>
    <mergeCell ref="C11:C36"/>
    <mergeCell ref="B11:B36"/>
    <mergeCell ref="A11:A36"/>
    <mergeCell ref="D38:K38"/>
    <mergeCell ref="E37:K37"/>
    <mergeCell ref="G11:G13"/>
    <mergeCell ref="G14:G15"/>
    <mergeCell ref="G16:G18"/>
    <mergeCell ref="D5:D7"/>
    <mergeCell ref="E5:E7"/>
    <mergeCell ref="A5:A7"/>
    <mergeCell ref="B5:B7"/>
    <mergeCell ref="C5:C7"/>
    <mergeCell ref="H36:K36"/>
    <mergeCell ref="C8:I8"/>
    <mergeCell ref="H34:H35"/>
    <mergeCell ref="I34:I35"/>
    <mergeCell ref="J34:J35"/>
    <mergeCell ref="D56:D62"/>
    <mergeCell ref="E56:E62"/>
    <mergeCell ref="F56:F62"/>
    <mergeCell ref="C39:N39"/>
    <mergeCell ref="L22:L25"/>
    <mergeCell ref="L48:L49"/>
    <mergeCell ref="F40:N40"/>
    <mergeCell ref="F41:N41"/>
    <mergeCell ref="K22:K25"/>
    <mergeCell ref="I22:I26"/>
    <mergeCell ref="J22:J26"/>
    <mergeCell ref="H22:H26"/>
    <mergeCell ref="M31:M32"/>
    <mergeCell ref="L31:L32"/>
    <mergeCell ref="I19:I21"/>
    <mergeCell ref="I11:I13"/>
    <mergeCell ref="J11:J13"/>
    <mergeCell ref="M19:M20"/>
    <mergeCell ref="F10:N10"/>
    <mergeCell ref="I16:I18"/>
    <mergeCell ref="B56:B62"/>
    <mergeCell ref="C56:C62"/>
    <mergeCell ref="H56:H61"/>
    <mergeCell ref="I56:I61"/>
    <mergeCell ref="J56:J61"/>
    <mergeCell ref="N51:N53"/>
    <mergeCell ref="M51:M53"/>
    <mergeCell ref="L51:L53"/>
    <mergeCell ref="M48:M49"/>
    <mergeCell ref="N48:N49"/>
    <mergeCell ref="H62:K62"/>
    <mergeCell ref="F42:F55"/>
    <mergeCell ref="I42:I44"/>
    <mergeCell ref="E42:E55"/>
    <mergeCell ref="A67:A69"/>
    <mergeCell ref="B67:B69"/>
    <mergeCell ref="C67:C69"/>
    <mergeCell ref="D67:D69"/>
    <mergeCell ref="E67:E69"/>
    <mergeCell ref="H67:H68"/>
    <mergeCell ref="I67:I68"/>
    <mergeCell ref="J67:J68"/>
    <mergeCell ref="B72:K72"/>
    <mergeCell ref="H5:H7"/>
    <mergeCell ref="J5:J7"/>
    <mergeCell ref="I5:I7"/>
    <mergeCell ref="H69:K69"/>
    <mergeCell ref="E70:K70"/>
    <mergeCell ref="D71:K71"/>
    <mergeCell ref="F67:F69"/>
    <mergeCell ref="H16:H18"/>
    <mergeCell ref="H19:H21"/>
    <mergeCell ref="E63:K63"/>
    <mergeCell ref="H55:K55"/>
    <mergeCell ref="H51:H54"/>
    <mergeCell ref="G56:G62"/>
    <mergeCell ref="K5:K7"/>
    <mergeCell ref="D64:K64"/>
    <mergeCell ref="H11:H13"/>
    <mergeCell ref="H14:H15"/>
    <mergeCell ref="I48:I50"/>
    <mergeCell ref="J48:J50"/>
    <mergeCell ref="H48:H50"/>
    <mergeCell ref="K48:K49"/>
    <mergeCell ref="F65:N65"/>
    <mergeCell ref="L5:L7"/>
    <mergeCell ref="M5:M7"/>
    <mergeCell ref="J16:J18"/>
    <mergeCell ref="I14:I15"/>
    <mergeCell ref="F11:F36"/>
    <mergeCell ref="N31:N32"/>
    <mergeCell ref="K31:K32"/>
    <mergeCell ref="G19:G21"/>
    <mergeCell ref="G22:G26"/>
    <mergeCell ref="G27:G30"/>
    <mergeCell ref="G31:G36"/>
    <mergeCell ref="H31:H33"/>
    <mergeCell ref="H27:H30"/>
    <mergeCell ref="N16:N17"/>
    <mergeCell ref="N19:N20"/>
    <mergeCell ref="M22:M25"/>
    <mergeCell ref="N22:N25"/>
    <mergeCell ref="N5:N7"/>
    <mergeCell ref="F5:F7"/>
    <mergeCell ref="A42:A55"/>
    <mergeCell ref="B42:B55"/>
    <mergeCell ref="C42:C55"/>
    <mergeCell ref="D42:D55"/>
    <mergeCell ref="J14:J15"/>
    <mergeCell ref="K16:K17"/>
    <mergeCell ref="L16:L17"/>
    <mergeCell ref="M16:M17"/>
    <mergeCell ref="K19:K20"/>
    <mergeCell ref="L19:L20"/>
    <mergeCell ref="I51:I54"/>
    <mergeCell ref="J51:J54"/>
    <mergeCell ref="K51:K53"/>
    <mergeCell ref="I31:I33"/>
    <mergeCell ref="J31:J33"/>
    <mergeCell ref="I27:I30"/>
    <mergeCell ref="J27:J30"/>
    <mergeCell ref="J42:J44"/>
    <mergeCell ref="H42:H44"/>
    <mergeCell ref="H45:H47"/>
    <mergeCell ref="I45:I47"/>
    <mergeCell ref="J45:J47"/>
  </mergeCells>
  <phoneticPr fontId="3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D00B-0234-4A57-A828-8B0C58C80831}">
  <sheetPr>
    <pageSetUpPr fitToPage="1"/>
  </sheetPr>
  <dimension ref="A1:G76"/>
  <sheetViews>
    <sheetView tabSelected="1" zoomScale="85" zoomScaleNormal="85" workbookViewId="0">
      <selection activeCell="B8" sqref="B8"/>
    </sheetView>
  </sheetViews>
  <sheetFormatPr defaultRowHeight="14.4" x14ac:dyDescent="0.3"/>
  <cols>
    <col min="1" max="1" width="19.88671875" customWidth="1"/>
    <col min="2" max="2" width="54.6640625" customWidth="1"/>
    <col min="3" max="5" width="8.88671875" style="112"/>
    <col min="6" max="6" width="13.33203125" style="112" customWidth="1"/>
    <col min="7" max="7" width="21" customWidth="1"/>
  </cols>
  <sheetData>
    <row r="1" spans="1:6" s="52" customFormat="1" ht="30" customHeight="1" thickBot="1" x14ac:dyDescent="0.35">
      <c r="A1" s="294" t="s">
        <v>106</v>
      </c>
      <c r="B1" s="51" t="s">
        <v>107</v>
      </c>
      <c r="C1" s="296" t="s">
        <v>108</v>
      </c>
      <c r="D1" s="297"/>
      <c r="E1" s="298"/>
      <c r="F1" s="294" t="s">
        <v>109</v>
      </c>
    </row>
    <row r="2" spans="1:6" s="52" customFormat="1" ht="30" customHeight="1" thickBot="1" x14ac:dyDescent="0.35">
      <c r="A2" s="295"/>
      <c r="B2" s="53" t="s">
        <v>110</v>
      </c>
      <c r="C2" s="53">
        <v>2025</v>
      </c>
      <c r="D2" s="53">
        <v>2026</v>
      </c>
      <c r="E2" s="53">
        <v>2027</v>
      </c>
      <c r="F2" s="295"/>
    </row>
    <row r="3" spans="1:6" s="52" customFormat="1" ht="30" customHeight="1" x14ac:dyDescent="0.3">
      <c r="A3" s="54">
        <v>1</v>
      </c>
      <c r="B3" s="55">
        <v>2</v>
      </c>
      <c r="C3" s="55">
        <v>3</v>
      </c>
      <c r="D3" s="55">
        <v>4</v>
      </c>
      <c r="E3" s="55">
        <v>5</v>
      </c>
      <c r="F3" s="56">
        <v>6</v>
      </c>
    </row>
    <row r="4" spans="1:6" s="52" customFormat="1" ht="30" customHeight="1" x14ac:dyDescent="0.3">
      <c r="A4" s="299" t="s">
        <v>112</v>
      </c>
      <c r="B4" s="299"/>
      <c r="C4" s="299"/>
      <c r="D4" s="299"/>
      <c r="E4" s="299"/>
      <c r="F4" s="299"/>
    </row>
    <row r="5" spans="1:6" s="52" customFormat="1" ht="30" customHeight="1" x14ac:dyDescent="0.3">
      <c r="A5" s="57" t="s">
        <v>114</v>
      </c>
      <c r="B5" s="57" t="s">
        <v>115</v>
      </c>
      <c r="C5" s="80">
        <v>80</v>
      </c>
      <c r="D5" s="80">
        <v>80</v>
      </c>
      <c r="E5" s="80">
        <v>80</v>
      </c>
      <c r="F5" s="80" t="s">
        <v>113</v>
      </c>
    </row>
    <row r="6" spans="1:6" s="52" customFormat="1" ht="30" customHeight="1" x14ac:dyDescent="0.3">
      <c r="A6" s="293" t="s">
        <v>116</v>
      </c>
      <c r="B6" s="293"/>
      <c r="C6" s="293"/>
      <c r="D6" s="293"/>
      <c r="E6" s="293"/>
      <c r="F6" s="293"/>
    </row>
    <row r="7" spans="1:6" s="52" customFormat="1" ht="30" customHeight="1" x14ac:dyDescent="0.3">
      <c r="A7" s="293" t="s">
        <v>117</v>
      </c>
      <c r="B7" s="293"/>
      <c r="C7" s="293"/>
      <c r="D7" s="293"/>
      <c r="E7" s="293"/>
      <c r="F7" s="293"/>
    </row>
    <row r="8" spans="1:6" s="52" customFormat="1" ht="30" customHeight="1" x14ac:dyDescent="0.3">
      <c r="A8" s="57" t="s">
        <v>118</v>
      </c>
      <c r="B8" s="88" t="s">
        <v>14</v>
      </c>
      <c r="C8" s="80">
        <v>8500</v>
      </c>
      <c r="D8" s="80">
        <v>9000</v>
      </c>
      <c r="E8" s="80">
        <v>9000</v>
      </c>
      <c r="F8" s="80" t="s">
        <v>156</v>
      </c>
    </row>
    <row r="9" spans="1:6" s="52" customFormat="1" ht="30" customHeight="1" x14ac:dyDescent="0.3">
      <c r="A9" s="57" t="s">
        <v>119</v>
      </c>
      <c r="B9" s="88" t="s">
        <v>15</v>
      </c>
      <c r="C9" s="80">
        <v>2000</v>
      </c>
      <c r="D9" s="80">
        <v>2000</v>
      </c>
      <c r="E9" s="80">
        <v>2000</v>
      </c>
      <c r="F9" s="80" t="s">
        <v>156</v>
      </c>
    </row>
    <row r="10" spans="1:6" s="52" customFormat="1" ht="30" customHeight="1" x14ac:dyDescent="0.3">
      <c r="A10" s="293" t="s">
        <v>120</v>
      </c>
      <c r="B10" s="293"/>
      <c r="C10" s="293"/>
      <c r="D10" s="293"/>
      <c r="E10" s="293"/>
      <c r="F10" s="293"/>
    </row>
    <row r="11" spans="1:6" s="52" customFormat="1" ht="30" customHeight="1" x14ac:dyDescent="0.3">
      <c r="A11" s="57" t="s">
        <v>121</v>
      </c>
      <c r="B11" s="88" t="s">
        <v>19</v>
      </c>
      <c r="C11" s="80">
        <v>900</v>
      </c>
      <c r="D11" s="80">
        <v>900</v>
      </c>
      <c r="E11" s="80">
        <v>900</v>
      </c>
      <c r="F11" s="80" t="s">
        <v>156</v>
      </c>
    </row>
    <row r="12" spans="1:6" s="52" customFormat="1" ht="30" customHeight="1" x14ac:dyDescent="0.3">
      <c r="A12" s="293" t="s">
        <v>122</v>
      </c>
      <c r="B12" s="293"/>
      <c r="C12" s="293"/>
      <c r="D12" s="293"/>
      <c r="E12" s="293"/>
      <c r="F12" s="293"/>
    </row>
    <row r="13" spans="1:6" s="52" customFormat="1" ht="30" customHeight="1" x14ac:dyDescent="0.3">
      <c r="A13" s="57" t="s">
        <v>123</v>
      </c>
      <c r="B13" s="88" t="s">
        <v>22</v>
      </c>
      <c r="C13" s="80">
        <v>3000</v>
      </c>
      <c r="D13" s="80">
        <v>3000</v>
      </c>
      <c r="E13" s="80">
        <v>3000</v>
      </c>
      <c r="F13" s="80" t="s">
        <v>156</v>
      </c>
    </row>
    <row r="14" spans="1:6" s="52" customFormat="1" ht="30" customHeight="1" x14ac:dyDescent="0.3">
      <c r="A14" s="57" t="s">
        <v>124</v>
      </c>
      <c r="B14" s="88" t="s">
        <v>23</v>
      </c>
      <c r="C14" s="80">
        <v>600</v>
      </c>
      <c r="D14" s="80">
        <v>600</v>
      </c>
      <c r="E14" s="80">
        <v>600</v>
      </c>
      <c r="F14" s="80" t="s">
        <v>156</v>
      </c>
    </row>
    <row r="15" spans="1:6" s="52" customFormat="1" ht="30" customHeight="1" x14ac:dyDescent="0.3">
      <c r="A15" s="293" t="s">
        <v>125</v>
      </c>
      <c r="B15" s="293"/>
      <c r="C15" s="293"/>
      <c r="D15" s="293"/>
      <c r="E15" s="293"/>
      <c r="F15" s="293"/>
    </row>
    <row r="16" spans="1:6" s="52" customFormat="1" ht="30" customHeight="1" x14ac:dyDescent="0.3">
      <c r="A16" s="58" t="s">
        <v>126</v>
      </c>
      <c r="B16" s="87" t="s">
        <v>26</v>
      </c>
      <c r="C16" s="81">
        <v>100</v>
      </c>
      <c r="D16" s="81">
        <v>100</v>
      </c>
      <c r="E16" s="81">
        <v>100</v>
      </c>
      <c r="F16" s="81" t="s">
        <v>156</v>
      </c>
    </row>
    <row r="17" spans="1:7" ht="30" customHeight="1" x14ac:dyDescent="0.3">
      <c r="A17" s="290" t="s">
        <v>127</v>
      </c>
      <c r="B17" s="291"/>
      <c r="C17" s="291"/>
      <c r="D17" s="291"/>
      <c r="E17" s="291"/>
      <c r="F17" s="292"/>
    </row>
    <row r="18" spans="1:7" ht="30" customHeight="1" x14ac:dyDescent="0.3">
      <c r="A18" s="82" t="s">
        <v>128</v>
      </c>
      <c r="B18" s="88" t="s">
        <v>29</v>
      </c>
      <c r="C18" s="81">
        <v>100</v>
      </c>
      <c r="D18" s="81">
        <v>100</v>
      </c>
      <c r="E18" s="81">
        <v>100</v>
      </c>
      <c r="F18" s="81" t="s">
        <v>156</v>
      </c>
    </row>
    <row r="19" spans="1:7" ht="30" customHeight="1" x14ac:dyDescent="0.3">
      <c r="A19" s="82" t="s">
        <v>129</v>
      </c>
      <c r="B19" s="88" t="s">
        <v>30</v>
      </c>
      <c r="C19" s="81">
        <v>100</v>
      </c>
      <c r="D19" s="81">
        <v>100</v>
      </c>
      <c r="E19" s="81">
        <v>100</v>
      </c>
      <c r="F19" s="81" t="s">
        <v>156</v>
      </c>
    </row>
    <row r="20" spans="1:7" ht="30" customHeight="1" x14ac:dyDescent="0.3">
      <c r="A20" s="290" t="s">
        <v>130</v>
      </c>
      <c r="B20" s="291"/>
      <c r="C20" s="291"/>
      <c r="D20" s="291"/>
      <c r="E20" s="291"/>
      <c r="F20" s="292"/>
    </row>
    <row r="21" spans="1:7" ht="30" customHeight="1" x14ac:dyDescent="0.3">
      <c r="A21" s="82" t="s">
        <v>131</v>
      </c>
      <c r="B21" s="58" t="s">
        <v>174</v>
      </c>
      <c r="C21" s="83">
        <v>100</v>
      </c>
      <c r="D21" s="83">
        <v>100</v>
      </c>
      <c r="E21" s="83">
        <v>100</v>
      </c>
      <c r="F21" s="83" t="s">
        <v>156</v>
      </c>
    </row>
    <row r="22" spans="1:7" ht="30" customHeight="1" x14ac:dyDescent="0.3">
      <c r="A22" s="290" t="s">
        <v>132</v>
      </c>
      <c r="B22" s="291"/>
      <c r="C22" s="291"/>
      <c r="D22" s="291"/>
      <c r="E22" s="291"/>
      <c r="F22" s="292"/>
    </row>
    <row r="23" spans="1:7" ht="30" customHeight="1" x14ac:dyDescent="0.3">
      <c r="A23" s="82" t="s">
        <v>133</v>
      </c>
      <c r="B23" s="87" t="s">
        <v>36</v>
      </c>
      <c r="C23" s="83">
        <v>100</v>
      </c>
      <c r="D23" s="83">
        <v>100</v>
      </c>
      <c r="E23" s="83">
        <v>100</v>
      </c>
      <c r="F23" s="83" t="s">
        <v>156</v>
      </c>
    </row>
    <row r="24" spans="1:7" ht="30" customHeight="1" x14ac:dyDescent="0.3">
      <c r="A24" s="82" t="s">
        <v>134</v>
      </c>
      <c r="B24" s="87" t="s">
        <v>165</v>
      </c>
      <c r="C24" s="83">
        <v>100</v>
      </c>
      <c r="D24" s="83">
        <v>100</v>
      </c>
      <c r="E24" s="83">
        <v>100</v>
      </c>
      <c r="F24" s="83" t="s">
        <v>156</v>
      </c>
    </row>
    <row r="25" spans="1:7" ht="30" customHeight="1" x14ac:dyDescent="0.3">
      <c r="A25" s="290" t="s">
        <v>166</v>
      </c>
      <c r="B25" s="291"/>
      <c r="C25" s="291"/>
      <c r="D25" s="291"/>
      <c r="E25" s="291"/>
      <c r="F25" s="292"/>
    </row>
    <row r="26" spans="1:7" ht="30" customHeight="1" x14ac:dyDescent="0.3">
      <c r="A26" s="58" t="s">
        <v>167</v>
      </c>
      <c r="B26" s="87" t="s">
        <v>168</v>
      </c>
      <c r="C26" s="83">
        <v>100</v>
      </c>
      <c r="D26" s="83">
        <v>100</v>
      </c>
      <c r="E26" s="83">
        <v>100</v>
      </c>
      <c r="F26" s="83" t="s">
        <v>156</v>
      </c>
    </row>
    <row r="27" spans="1:7" ht="30" customHeight="1" x14ac:dyDescent="0.3">
      <c r="A27" s="290" t="s">
        <v>135</v>
      </c>
      <c r="B27" s="291"/>
      <c r="C27" s="291"/>
      <c r="D27" s="291"/>
      <c r="E27" s="291"/>
      <c r="F27" s="292"/>
    </row>
    <row r="28" spans="1:7" ht="30" customHeight="1" x14ac:dyDescent="0.3">
      <c r="A28" s="82" t="s">
        <v>175</v>
      </c>
      <c r="B28" s="87" t="s">
        <v>115</v>
      </c>
      <c r="C28" s="111">
        <v>80</v>
      </c>
      <c r="D28" s="111">
        <v>80</v>
      </c>
      <c r="E28" s="111">
        <v>80</v>
      </c>
      <c r="F28" s="111" t="s">
        <v>157</v>
      </c>
    </row>
    <row r="29" spans="1:7" ht="30" customHeight="1" x14ac:dyDescent="0.3">
      <c r="A29" s="82" t="s">
        <v>114</v>
      </c>
      <c r="B29" s="58" t="s">
        <v>60</v>
      </c>
      <c r="C29" s="83">
        <v>5</v>
      </c>
      <c r="D29" s="83">
        <v>6</v>
      </c>
      <c r="E29" s="83">
        <v>6</v>
      </c>
      <c r="F29" s="83" t="s">
        <v>157</v>
      </c>
      <c r="G29" s="107"/>
    </row>
    <row r="30" spans="1:7" ht="30" customHeight="1" x14ac:dyDescent="0.3">
      <c r="A30" s="290" t="s">
        <v>136</v>
      </c>
      <c r="B30" s="291"/>
      <c r="C30" s="291"/>
      <c r="D30" s="291"/>
      <c r="E30" s="291"/>
      <c r="F30" s="292"/>
    </row>
    <row r="31" spans="1:7" ht="30" customHeight="1" x14ac:dyDescent="0.3">
      <c r="A31" s="290" t="s">
        <v>137</v>
      </c>
      <c r="B31" s="291"/>
      <c r="C31" s="291"/>
      <c r="D31" s="291"/>
      <c r="E31" s="291"/>
      <c r="F31" s="292"/>
    </row>
    <row r="32" spans="1:7" ht="30" customHeight="1" x14ac:dyDescent="0.3">
      <c r="A32" s="58" t="s">
        <v>138</v>
      </c>
      <c r="B32" s="58" t="s">
        <v>43</v>
      </c>
      <c r="C32" s="83">
        <v>255</v>
      </c>
      <c r="D32" s="83">
        <v>265</v>
      </c>
      <c r="E32" s="83">
        <v>265</v>
      </c>
      <c r="F32" s="83" t="s">
        <v>158</v>
      </c>
    </row>
    <row r="33" spans="1:7" ht="30" customHeight="1" x14ac:dyDescent="0.3">
      <c r="A33" s="58" t="s">
        <v>139</v>
      </c>
      <c r="B33" s="58" t="s">
        <v>44</v>
      </c>
      <c r="C33" s="83">
        <v>1</v>
      </c>
      <c r="D33" s="83">
        <v>1</v>
      </c>
      <c r="E33" s="83">
        <v>1</v>
      </c>
      <c r="F33" s="83" t="s">
        <v>158</v>
      </c>
    </row>
    <row r="34" spans="1:7" ht="30" customHeight="1" x14ac:dyDescent="0.3">
      <c r="A34" s="290" t="s">
        <v>140</v>
      </c>
      <c r="B34" s="291"/>
      <c r="C34" s="291"/>
      <c r="D34" s="291"/>
      <c r="E34" s="291"/>
      <c r="F34" s="292"/>
    </row>
    <row r="35" spans="1:7" ht="30" customHeight="1" x14ac:dyDescent="0.3">
      <c r="A35" s="58" t="s">
        <v>141</v>
      </c>
      <c r="B35" s="58" t="s">
        <v>47</v>
      </c>
      <c r="C35" s="83">
        <v>193</v>
      </c>
      <c r="D35" s="83">
        <v>193</v>
      </c>
      <c r="E35" s="83">
        <v>193</v>
      </c>
      <c r="F35" s="83" t="s">
        <v>158</v>
      </c>
    </row>
    <row r="36" spans="1:7" ht="30" customHeight="1" x14ac:dyDescent="0.3">
      <c r="A36" s="290" t="s">
        <v>142</v>
      </c>
      <c r="B36" s="291"/>
      <c r="C36" s="291"/>
      <c r="D36" s="291"/>
      <c r="E36" s="291"/>
      <c r="F36" s="292"/>
    </row>
    <row r="37" spans="1:7" ht="30" customHeight="1" x14ac:dyDescent="0.3">
      <c r="A37" s="58" t="s">
        <v>143</v>
      </c>
      <c r="B37" s="58" t="s">
        <v>50</v>
      </c>
      <c r="C37" s="83">
        <v>80</v>
      </c>
      <c r="D37" s="83">
        <v>90</v>
      </c>
      <c r="E37" s="83">
        <v>100</v>
      </c>
      <c r="F37" s="83" t="s">
        <v>158</v>
      </c>
    </row>
    <row r="38" spans="1:7" ht="30" customHeight="1" x14ac:dyDescent="0.3">
      <c r="A38" s="58" t="s">
        <v>144</v>
      </c>
      <c r="B38" s="58" t="s">
        <v>51</v>
      </c>
      <c r="C38" s="83">
        <v>6</v>
      </c>
      <c r="D38" s="83">
        <v>6</v>
      </c>
      <c r="E38" s="83">
        <v>6</v>
      </c>
      <c r="F38" s="83" t="s">
        <v>158</v>
      </c>
    </row>
    <row r="39" spans="1:7" ht="30" customHeight="1" x14ac:dyDescent="0.3">
      <c r="A39" s="290" t="s">
        <v>145</v>
      </c>
      <c r="B39" s="291"/>
      <c r="C39" s="291"/>
      <c r="D39" s="291"/>
      <c r="E39" s="291"/>
      <c r="F39" s="292"/>
    </row>
    <row r="40" spans="1:7" ht="30" customHeight="1" x14ac:dyDescent="0.3">
      <c r="A40" s="58" t="s">
        <v>146</v>
      </c>
      <c r="B40" s="58" t="s">
        <v>54</v>
      </c>
      <c r="C40" s="83">
        <v>120</v>
      </c>
      <c r="D40" s="83">
        <v>125</v>
      </c>
      <c r="E40" s="83">
        <v>125</v>
      </c>
      <c r="F40" s="83" t="s">
        <v>158</v>
      </c>
    </row>
    <row r="41" spans="1:7" ht="30" customHeight="1" x14ac:dyDescent="0.3">
      <c r="A41" s="58" t="s">
        <v>147</v>
      </c>
      <c r="B41" s="58" t="s">
        <v>55</v>
      </c>
      <c r="C41" s="83">
        <v>1</v>
      </c>
      <c r="D41" s="83">
        <v>1</v>
      </c>
      <c r="E41" s="83">
        <v>1</v>
      </c>
      <c r="F41" s="83" t="s">
        <v>158</v>
      </c>
    </row>
    <row r="42" spans="1:7" ht="30" customHeight="1" x14ac:dyDescent="0.3">
      <c r="A42" s="58" t="s">
        <v>148</v>
      </c>
      <c r="B42" s="58" t="s">
        <v>56</v>
      </c>
      <c r="C42" s="83">
        <v>10</v>
      </c>
      <c r="D42" s="83">
        <v>10</v>
      </c>
      <c r="E42" s="83">
        <v>10</v>
      </c>
      <c r="F42" s="83" t="s">
        <v>158</v>
      </c>
    </row>
    <row r="43" spans="1:7" ht="30" customHeight="1" x14ac:dyDescent="0.3">
      <c r="A43" s="290" t="s">
        <v>149</v>
      </c>
      <c r="B43" s="291"/>
      <c r="C43" s="291"/>
      <c r="D43" s="291"/>
      <c r="E43" s="291"/>
      <c r="F43" s="292"/>
    </row>
    <row r="44" spans="1:7" ht="30" customHeight="1" x14ac:dyDescent="0.3">
      <c r="A44" s="58" t="s">
        <v>150</v>
      </c>
      <c r="B44" s="58" t="s">
        <v>60</v>
      </c>
      <c r="C44" s="83">
        <v>5</v>
      </c>
      <c r="D44" s="83">
        <v>6</v>
      </c>
      <c r="E44" s="83">
        <v>6</v>
      </c>
      <c r="F44" s="83" t="s">
        <v>159</v>
      </c>
    </row>
    <row r="45" spans="1:7" ht="30" customHeight="1" x14ac:dyDescent="0.3">
      <c r="A45" s="290" t="s">
        <v>151</v>
      </c>
      <c r="B45" s="291"/>
      <c r="C45" s="291"/>
      <c r="D45" s="291"/>
      <c r="E45" s="291"/>
      <c r="F45" s="292"/>
    </row>
    <row r="46" spans="1:7" ht="30" customHeight="1" x14ac:dyDescent="0.3">
      <c r="A46" s="58" t="s">
        <v>173</v>
      </c>
      <c r="B46" s="58" t="s">
        <v>152</v>
      </c>
      <c r="C46" s="83">
        <v>1</v>
      </c>
      <c r="D46" s="83">
        <v>1</v>
      </c>
      <c r="E46" s="83">
        <v>1</v>
      </c>
      <c r="F46" s="83" t="s">
        <v>111</v>
      </c>
    </row>
    <row r="47" spans="1:7" ht="30" customHeight="1" x14ac:dyDescent="0.3">
      <c r="A47" s="290" t="s">
        <v>153</v>
      </c>
      <c r="B47" s="291"/>
      <c r="C47" s="291"/>
      <c r="D47" s="291"/>
      <c r="E47" s="291"/>
      <c r="F47" s="292"/>
      <c r="G47" s="107"/>
    </row>
    <row r="48" spans="1:7" ht="30" customHeight="1" x14ac:dyDescent="0.3">
      <c r="A48" s="290" t="s">
        <v>154</v>
      </c>
      <c r="B48" s="291"/>
      <c r="C48" s="291"/>
      <c r="D48" s="291"/>
      <c r="E48" s="291"/>
      <c r="F48" s="292"/>
    </row>
    <row r="49" spans="1:6" ht="30" customHeight="1" x14ac:dyDescent="0.3">
      <c r="A49" s="58" t="s">
        <v>155</v>
      </c>
      <c r="B49" s="58" t="s">
        <v>65</v>
      </c>
      <c r="C49" s="83">
        <v>25</v>
      </c>
      <c r="D49" s="83">
        <v>25</v>
      </c>
      <c r="E49" s="83">
        <v>25</v>
      </c>
      <c r="F49" s="83" t="s">
        <v>160</v>
      </c>
    </row>
    <row r="50" spans="1:6" ht="30" customHeight="1" x14ac:dyDescent="0.3">
      <c r="A50" s="58" t="s">
        <v>155</v>
      </c>
      <c r="B50" s="58" t="s">
        <v>65</v>
      </c>
      <c r="C50" s="83">
        <v>25</v>
      </c>
      <c r="D50" s="83">
        <v>25</v>
      </c>
      <c r="E50" s="83">
        <v>25</v>
      </c>
      <c r="F50" s="83" t="s">
        <v>160</v>
      </c>
    </row>
    <row r="55" spans="1:6" ht="30" customHeight="1" x14ac:dyDescent="0.3"/>
    <row r="60" spans="1:6" ht="15.75" customHeight="1" x14ac:dyDescent="0.3"/>
    <row r="61" spans="1:6" ht="16.5" customHeight="1" x14ac:dyDescent="0.3"/>
    <row r="65" ht="32.25" customHeight="1" x14ac:dyDescent="0.3"/>
    <row r="76" ht="30" customHeight="1" x14ac:dyDescent="0.3"/>
  </sheetData>
  <mergeCells count="23">
    <mergeCell ref="A48:F48"/>
    <mergeCell ref="A34:F34"/>
    <mergeCell ref="A36:F36"/>
    <mergeCell ref="A39:F39"/>
    <mergeCell ref="A43:F43"/>
    <mergeCell ref="A45:F45"/>
    <mergeCell ref="A47:F47"/>
    <mergeCell ref="A31:F31"/>
    <mergeCell ref="A30:F30"/>
    <mergeCell ref="A7:F7"/>
    <mergeCell ref="A1:A2"/>
    <mergeCell ref="C1:E1"/>
    <mergeCell ref="F1:F2"/>
    <mergeCell ref="A4:F4"/>
    <mergeCell ref="A6:F6"/>
    <mergeCell ref="A10:F10"/>
    <mergeCell ref="A12:F12"/>
    <mergeCell ref="A15:F15"/>
    <mergeCell ref="A17:F17"/>
    <mergeCell ref="A20:F20"/>
    <mergeCell ref="A22:F22"/>
    <mergeCell ref="A25:F25"/>
    <mergeCell ref="A27:F27"/>
  </mergeCells>
  <phoneticPr fontId="33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- 08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Justas Kazlauskas</cp:lastModifiedBy>
  <cp:lastPrinted>2024-01-02T12:00:18Z</cp:lastPrinted>
  <dcterms:created xsi:type="dcterms:W3CDTF">2015-06-05T18:17:20Z</dcterms:created>
  <dcterms:modified xsi:type="dcterms:W3CDTF">2025-02-06T15:01:39Z</dcterms:modified>
</cp:coreProperties>
</file>