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srv004.nida.lan\Shareddata\My Documents\Verslo ir strategines pletros skyrius\2025-iems\SSVP 2025 Programos\"/>
    </mc:Choice>
  </mc:AlternateContent>
  <xr:revisionPtr revIDLastSave="0" documentId="13_ncr:1_{5CB392B3-862C-4922-ABAC-436DE4DCD78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trategija - 07" sheetId="1" r:id="rId1"/>
    <sheet name="Stebėsenos rodiklia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3" i="1" l="1"/>
  <c r="N75" i="1" s="1"/>
  <c r="M73" i="1"/>
  <c r="M75" i="1" s="1"/>
  <c r="L73" i="1"/>
  <c r="L75" i="1" s="1"/>
  <c r="L58" i="1"/>
  <c r="M58" i="1"/>
  <c r="N58" i="1"/>
  <c r="N49" i="1" l="1"/>
  <c r="N50" i="1" s="1"/>
  <c r="M49" i="1"/>
  <c r="M50" i="1" s="1"/>
  <c r="L49" i="1"/>
  <c r="L50" i="1" s="1"/>
  <c r="L83" i="1"/>
  <c r="N32" i="1"/>
  <c r="N30" i="1"/>
  <c r="M30" i="1"/>
  <c r="L30" i="1"/>
  <c r="N56" i="1"/>
  <c r="M56" i="1"/>
  <c r="L56" i="1"/>
  <c r="L100" i="1"/>
  <c r="N112" i="1"/>
  <c r="M112" i="1"/>
  <c r="L112" i="1"/>
  <c r="L89" i="1"/>
  <c r="M86" i="1"/>
  <c r="N86" i="1"/>
  <c r="L86" i="1"/>
  <c r="M83" i="1"/>
  <c r="N83" i="1"/>
  <c r="M80" i="1"/>
  <c r="N80" i="1"/>
  <c r="L80" i="1"/>
  <c r="L77" i="1"/>
  <c r="L71" i="1"/>
  <c r="L67" i="1"/>
  <c r="M60" i="1"/>
  <c r="M61" i="1" s="1"/>
  <c r="M62" i="1" s="1"/>
  <c r="N60" i="1"/>
  <c r="N61" i="1" s="1"/>
  <c r="N62" i="1" s="1"/>
  <c r="L60" i="1"/>
  <c r="L61" i="1" s="1"/>
  <c r="M45" i="1"/>
  <c r="L45" i="1"/>
  <c r="M43" i="1"/>
  <c r="N43" i="1"/>
  <c r="L43" i="1"/>
  <c r="M41" i="1"/>
  <c r="N41" i="1"/>
  <c r="L41" i="1"/>
  <c r="M37" i="1"/>
  <c r="N37" i="1"/>
  <c r="L37" i="1"/>
  <c r="L39" i="1"/>
  <c r="M34" i="1"/>
  <c r="L34" i="1"/>
  <c r="N34" i="1"/>
  <c r="L32" i="1"/>
  <c r="L27" i="1"/>
  <c r="L28" i="1" s="1"/>
  <c r="L19" i="1"/>
  <c r="L16" i="1"/>
  <c r="L13" i="1"/>
  <c r="N19" i="1"/>
  <c r="M19" i="1"/>
  <c r="N45" i="1"/>
  <c r="M32" i="1"/>
  <c r="N77" i="1"/>
  <c r="M77" i="1"/>
  <c r="N110" i="1"/>
  <c r="N109" i="1" s="1"/>
  <c r="M110" i="1"/>
  <c r="M109" i="1" s="1"/>
  <c r="L110" i="1"/>
  <c r="L109" i="1" s="1"/>
  <c r="N108" i="1"/>
  <c r="M108" i="1"/>
  <c r="L108" i="1"/>
  <c r="N107" i="1"/>
  <c r="M107" i="1"/>
  <c r="L107" i="1"/>
  <c r="N106" i="1"/>
  <c r="M106" i="1"/>
  <c r="L106" i="1"/>
  <c r="N105" i="1"/>
  <c r="M105" i="1"/>
  <c r="L105" i="1"/>
  <c r="N104" i="1"/>
  <c r="M104" i="1"/>
  <c r="L104" i="1"/>
  <c r="N103" i="1"/>
  <c r="M103" i="1"/>
  <c r="L103" i="1"/>
  <c r="N102" i="1"/>
  <c r="M102" i="1"/>
  <c r="L102" i="1"/>
  <c r="N101" i="1"/>
  <c r="M101" i="1"/>
  <c r="L101" i="1"/>
  <c r="N100" i="1"/>
  <c r="M100" i="1"/>
  <c r="M71" i="1"/>
  <c r="N71" i="1"/>
  <c r="M67" i="1"/>
  <c r="N67" i="1"/>
  <c r="L81" i="1" l="1"/>
  <c r="L46" i="1"/>
  <c r="M81" i="1"/>
  <c r="L99" i="1"/>
  <c r="L98" i="1" s="1"/>
  <c r="L111" i="1" s="1"/>
  <c r="L113" i="1" s="1"/>
  <c r="N81" i="1"/>
  <c r="L62" i="1"/>
  <c r="L35" i="1"/>
  <c r="L20" i="1"/>
  <c r="L21" i="1" s="1"/>
  <c r="L22" i="1" s="1"/>
  <c r="L90" i="1"/>
  <c r="N99" i="1"/>
  <c r="N98" i="1" s="1"/>
  <c r="N111" i="1" s="1"/>
  <c r="M99" i="1"/>
  <c r="M98" i="1" l="1"/>
  <c r="M111" i="1" s="1"/>
  <c r="L91" i="1"/>
  <c r="L92" i="1" s="1"/>
  <c r="L51" i="1"/>
  <c r="L52" i="1" s="1"/>
  <c r="L114" i="1"/>
  <c r="N114" i="1"/>
  <c r="N89" i="1"/>
  <c r="M89" i="1"/>
  <c r="N39" i="1"/>
  <c r="N46" i="1" s="1"/>
  <c r="M39" i="1"/>
  <c r="M46" i="1" s="1"/>
  <c r="N35" i="1"/>
  <c r="M35" i="1"/>
  <c r="N27" i="1"/>
  <c r="N28" i="1" s="1"/>
  <c r="M27" i="1"/>
  <c r="M28" i="1" s="1"/>
  <c r="N16" i="1"/>
  <c r="M16" i="1"/>
  <c r="N13" i="1"/>
  <c r="M13" i="1"/>
  <c r="L93" i="1" l="1"/>
  <c r="N113" i="1"/>
  <c r="M114" i="1"/>
  <c r="M113" i="1"/>
  <c r="M51" i="1"/>
  <c r="M52" i="1" s="1"/>
  <c r="N51" i="1"/>
  <c r="N52" i="1" s="1"/>
  <c r="M20" i="1"/>
  <c r="M21" i="1" s="1"/>
  <c r="M22" i="1" s="1"/>
  <c r="N20" i="1"/>
  <c r="N21" i="1" s="1"/>
  <c r="N22" i="1" s="1"/>
  <c r="M90" i="1"/>
  <c r="M91" i="1" s="1"/>
  <c r="M92" i="1" s="1"/>
  <c r="N90" i="1"/>
  <c r="N91" i="1" s="1"/>
  <c r="N92" i="1" s="1"/>
  <c r="M93" i="1" l="1"/>
  <c r="N93" i="1"/>
</calcChain>
</file>

<file path=xl/sharedStrings.xml><?xml version="1.0" encoding="utf-8"?>
<sst xmlns="http://schemas.openxmlformats.org/spreadsheetml/2006/main" count="462" uniqueCount="293">
  <si>
    <t>Programos kodas</t>
  </si>
  <si>
    <t>Prioriteto kodas</t>
  </si>
  <si>
    <t>Strateginio tikslo kodas</t>
  </si>
  <si>
    <t>Uždavinio kodas</t>
  </si>
  <si>
    <t>Priemonės kodas</t>
  </si>
  <si>
    <t>Veiklos kodas</t>
  </si>
  <si>
    <t>Veiklos pavadinimas</t>
  </si>
  <si>
    <t>Veiklos vykdytojas</t>
  </si>
  <si>
    <t>Finansavimo šaltinis</t>
  </si>
  <si>
    <t/>
  </si>
  <si>
    <t xml:space="preserve">Padidinti kurorto lankytinų objektų patrauklumą ir vykdyti paveldo aktualizavimą </t>
  </si>
  <si>
    <t>1.1.1.1.1.</t>
  </si>
  <si>
    <t>Strateginio planavimo, investicijų ir turizmo skyrius</t>
  </si>
  <si>
    <t>SBB</t>
  </si>
  <si>
    <t>ESF</t>
  </si>
  <si>
    <t>Viso:</t>
  </si>
  <si>
    <t>1.1.1.1.2.</t>
  </si>
  <si>
    <t>Iš viso priemonei:</t>
  </si>
  <si>
    <t>Iš viso uždaviniui:</t>
  </si>
  <si>
    <t>Iš viso tikslui:</t>
  </si>
  <si>
    <t>Stiprinti vietos identitetą, kurorto  įvaizdį bei puoselėti UNESCO pasaulio paveldo vertybes</t>
  </si>
  <si>
    <t xml:space="preserve">Suformuoti išskirtinį Neringos  kurorto įvaizdį </t>
  </si>
  <si>
    <t>1.2.4.1.1.</t>
  </si>
  <si>
    <t xml:space="preserve"> Dalyvavimas parodose ir verslo misijose (T)</t>
  </si>
  <si>
    <t xml:space="preserve">Iš dalies apmokėtos parodos už n+1 metus, vnt. </t>
  </si>
  <si>
    <t>Verslo misijų dalyvių sk.</t>
  </si>
  <si>
    <t>1.2.4.2.1.</t>
  </si>
  <si>
    <t>Facebook įrašų pasiekiama auditorija, tūkst. asm.</t>
  </si>
  <si>
    <t>Turizmo išteklių foto ir video kampanijos, sk.</t>
  </si>
  <si>
    <t xml:space="preserve">1.2.4.2.2. </t>
  </si>
  <si>
    <t>Tarptautinių projektų įgyvendinimas (T)</t>
  </si>
  <si>
    <t xml:space="preserve">Parengta projektų paraiškų sk. </t>
  </si>
  <si>
    <t>1.2.4.2.3.</t>
  </si>
  <si>
    <t>Rinkodaros projektų įgyvendinimas bei įgyvendintų projektų produktų palaikymas  (T)</t>
  </si>
  <si>
    <t>1.2.4.3.1.</t>
  </si>
  <si>
    <t>Dalyvavimas LTICA veikloje, proc.</t>
  </si>
  <si>
    <t>Turizmo dienai skirtų renginių organizavimas, vnt.</t>
  </si>
  <si>
    <t>1.2.4.3.2.</t>
  </si>
  <si>
    <t xml:space="preserve">Naujienų ir renginių skilčių užsienio kalbomis palaikymas, proc. </t>
  </si>
  <si>
    <t>E-parduotuvės optimizavimas ir palaikymas, proc.</t>
  </si>
  <si>
    <t>1.2.4.3.3.</t>
  </si>
  <si>
    <t>Straipsnių parengimas bei spausdinimas (T)</t>
  </si>
  <si>
    <t xml:space="preserve">Parengtų straipsnių skaičius nacionaliniuose bei tarptautiniuose leidiniuose, vnt. </t>
  </si>
  <si>
    <t>1.2.4.3.4.</t>
  </si>
  <si>
    <t>Žurnalistų vizitų organizavimas (T)</t>
  </si>
  <si>
    <t>Išleistas individualių maršrutų leidinio tiražas, vnt.</t>
  </si>
  <si>
    <t xml:space="preserve">                                                                                                             Iš viso tikslui:</t>
  </si>
  <si>
    <t>Kurti investicijoms patrauklią aplinką</t>
  </si>
  <si>
    <t xml:space="preserve">Sukurti vietiniam verslui palankią investicinę aplinką </t>
  </si>
  <si>
    <t>1.3.1.2.1.</t>
  </si>
  <si>
    <t>Mokymų turizmo verslo atstovams organizavimas (T)</t>
  </si>
  <si>
    <t>1.3.1.2.2.</t>
  </si>
  <si>
    <t>1.3.2.1.1.</t>
  </si>
  <si>
    <t>Miesto tvarkymo ir statybos skyrius</t>
  </si>
  <si>
    <t>VB</t>
  </si>
  <si>
    <t>1.3.2.1.2.</t>
  </si>
  <si>
    <t>1.3.2.1.3.</t>
  </si>
  <si>
    <t>1.3.2.1.4.</t>
  </si>
  <si>
    <t>1.3.2.2.1.</t>
  </si>
  <si>
    <t>Projektinės dokumentacijos bei  strateginių dokumentų rengimas (T)</t>
  </si>
  <si>
    <t xml:space="preserve">Investicinių projektų ir paraiškų parengimas, vnt. </t>
  </si>
  <si>
    <t>1.3.2.2.2.</t>
  </si>
  <si>
    <t xml:space="preserve">Nario mokesčio Lietuvos savivaldybių asociacijoje apmokėjimas, proc. </t>
  </si>
  <si>
    <t xml:space="preserve">Nario mokesčio Lietuvos Kurortų asociacijoje apmokėjimas, proc. </t>
  </si>
  <si>
    <t xml:space="preserve">1.3.2.2.3. </t>
  </si>
  <si>
    <t>Prisiimtų bendradarbiavimo įsipareigojimų  vykdymas (T)</t>
  </si>
  <si>
    <t xml:space="preserve">Projekto metu įsigyto turto draudimas ir projektų produktų stebėsenos laikotarpiu palaikymas, vnt. </t>
  </si>
  <si>
    <t>Valstybinės kelių kontrolės vykdymas, proc.</t>
  </si>
  <si>
    <t xml:space="preserve">Viso: </t>
  </si>
  <si>
    <t>Iš viso programai:</t>
  </si>
  <si>
    <t>07. Turizmo, rekreacijos, smulkaus ir vidutinio verslo programa</t>
  </si>
  <si>
    <t>2026 m. poreikis (tūkst. Eur.)</t>
  </si>
  <si>
    <t>Priemonės pavadinimas</t>
  </si>
  <si>
    <t>Savivaldybės strateginio plėtros plano priemonės kodas</t>
  </si>
  <si>
    <t>Stebėsenos rodiklio kodas</t>
  </si>
  <si>
    <t>Stebėsenos rodiklio pavadinimas</t>
  </si>
  <si>
    <t>Siektinos stebėsenos rodiklių reikšmės</t>
  </si>
  <si>
    <t>Savivaldybės strateginio plėtros plano rodiklis</t>
  </si>
  <si>
    <t>(matavimo vnt.)</t>
  </si>
  <si>
    <t>Darnaus pajūrio ir vandens turizmo bei konkurencingumo augimas</t>
  </si>
  <si>
    <t>Užtikrinti darnios vietokūros vystymą bei turizmo infrastruktūros patrauklumą</t>
  </si>
  <si>
    <t xml:space="preserve">Paveldo objektų sutvarkymas ir priežiūra </t>
  </si>
  <si>
    <t xml:space="preserve">Neringos kurorto pristatymas tarptautiniuose, regioniniuose ir nacionaliniuose turizmo renginiuose ir parodose </t>
  </si>
  <si>
    <t xml:space="preserve">Efektyvių rinkodaros priemonių, kuriomis siekiama išryškinti Neringos kurorto išskirtinumą, kūrimas ir įgyvendinimas </t>
  </si>
  <si>
    <t xml:space="preserve">Paslaugų sektoriaus įstaigų aptarnavimo kokybės vertinimo sistemos sukūrimas ir įgyvendinimas </t>
  </si>
  <si>
    <t xml:space="preserve">Savivaldos, mokslo ir verslo subjektų partnerystės pagrindu grįstų projektų įgyvendinimas </t>
  </si>
  <si>
    <t xml:space="preserve">Bendradarbiavimo, bendrų projektų iniciavimas ir dalyvavimas juose bei prisiimtų įsipareigojimų užtikrinimas </t>
  </si>
  <si>
    <t>Finansavimo šaltinių suvestinė</t>
  </si>
  <si>
    <t>Finansavimo šaltiniai</t>
  </si>
  <si>
    <t>2025 m. poreikis</t>
  </si>
  <si>
    <t>2026 m. poreikis</t>
  </si>
  <si>
    <t>Lėšų poreikis</t>
  </si>
  <si>
    <t>SAVIVALDYBĖS  LĖŠOS, IŠ VISO:</t>
  </si>
  <si>
    <t>Savivaldybės biudžetas (įskaitant skolintas lėšas) (SB)</t>
  </si>
  <si>
    <t>Aplinkos apsaugos rėmimo specialioji programa (AAP)</t>
  </si>
  <si>
    <t>Visuomenės sveikatos rėmimo specialioji programa (VSP)</t>
  </si>
  <si>
    <t>Lietuvos Respublikos valstybės biudžeto dotacijos (VB)</t>
  </si>
  <si>
    <t>Kelių priežiūros ir plėtros programos lėšos (KPP)</t>
  </si>
  <si>
    <t>Pajamų įmokos ir kitos pajamos (SPP)</t>
  </si>
  <si>
    <t>Europos Sąjungos ir kitos tarptautinės finansinės paramos lėšos (ESF)</t>
  </si>
  <si>
    <t>Skolintos lėšos (SL)</t>
  </si>
  <si>
    <t>Ankstesnių metų likučiai (SVA)</t>
  </si>
  <si>
    <t>KITI ŠALTINIAI, IŠ VISO:</t>
  </si>
  <si>
    <t>Kiti šaltiniai (Europos Sąjungos finansinė parama projektams įgyvendinti ir kitos teisėtai gautos lėšos, nurodant atskirus šaltinius) (KTF)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</si>
  <si>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</si>
  <si>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</si>
  <si>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</si>
  <si>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VISO:</t>
  </si>
  <si>
    <t>TIKSLŲ, UŽDAVINIŲ, PRIEMONIŲ, VEIKLŲ IR IŠLAIDŲ SUVESTINĖ</t>
  </si>
  <si>
    <t xml:space="preserve">1.1 tikslas. Užtikrinti darnios vietokūros vystymą bei turizmo infrastruktūros patrauklumą </t>
  </si>
  <si>
    <t>R-01-01-01</t>
  </si>
  <si>
    <t>1.1.</t>
  </si>
  <si>
    <t xml:space="preserve">1.1.1 uždavinys. Padidinti kurorto lankytinų objektų patrauklumą ir vykdyti paveldo aktualizavimą </t>
  </si>
  <si>
    <t>R-01-02-01</t>
  </si>
  <si>
    <t>R-01-02-02</t>
  </si>
  <si>
    <t>R-01-02-03</t>
  </si>
  <si>
    <t>TIC lankytojų pasitenkinimo lygis teikiamomis paslaugomis, proc.</t>
  </si>
  <si>
    <t xml:space="preserve">1.2.4 uždavinys. Suformuoti išskirtinį Neringos kurorto įvaizdį </t>
  </si>
  <si>
    <t>1.2.4.1.1 veikla. Dalyvavimas parodose ir verslo misijose</t>
  </si>
  <si>
    <t>V-01-02-04-01-01-01</t>
  </si>
  <si>
    <t>V-01-02-04-01-01-02</t>
  </si>
  <si>
    <t>V-01-02-04-01-01-03</t>
  </si>
  <si>
    <t>V-01-02-04-01-01-04</t>
  </si>
  <si>
    <t>1.2.4.2.1 veikla. Turizmo rinkodaros priemonių įgyvendinimas</t>
  </si>
  <si>
    <t>V-01-02-04-02-01-02</t>
  </si>
  <si>
    <t>V-01-02-04-02-01-03</t>
  </si>
  <si>
    <t>1.2.4.2.2 veikla. Tarptautinių projektų įgyvendinimas</t>
  </si>
  <si>
    <t>V-01-02-04-02-02-01</t>
  </si>
  <si>
    <t>V-01-02-04-02-02-02</t>
  </si>
  <si>
    <t>V-01-02-04-03-01-01</t>
  </si>
  <si>
    <t>V-01-02-04-03-01-02</t>
  </si>
  <si>
    <t>V-01-02-04-03-01-03</t>
  </si>
  <si>
    <t>1.2.4.3.2 veikla. Turizmo informacijos centro interneto svetainės plėtra</t>
  </si>
  <si>
    <t>V-01-02-04-03-02-01</t>
  </si>
  <si>
    <t>V-01-02-04-03-02-02</t>
  </si>
  <si>
    <t>1.2.4.3.3 veikla. Straipsnių parengimas bei spausdinimas</t>
  </si>
  <si>
    <t>V-01-02-04-03-03</t>
  </si>
  <si>
    <t>1.2.4.3.4 veikla. Žurnalistų vizitų organizavimas</t>
  </si>
  <si>
    <t>V-01-02-04-03-04-01</t>
  </si>
  <si>
    <t>V-01-02-04-03-04-02</t>
  </si>
  <si>
    <t xml:space="preserve">Suvenyrinių produktų gaminimas, reklamuojant Neringos prekės ženklą, vnt. </t>
  </si>
  <si>
    <t>Parengtas ir išleistas reprezentacinės brošiūros tiražas, vnt.</t>
  </si>
  <si>
    <t>1.3 tikslas. Kurti investicijoms patrauklią aplinką</t>
  </si>
  <si>
    <t>R-01-03-01</t>
  </si>
  <si>
    <t>R-01-03-02</t>
  </si>
  <si>
    <t>Iš dalies ES lėšomis finansuojamų projektų inicijavimas ir dalyvavimas juose, sk.</t>
  </si>
  <si>
    <t xml:space="preserve">1.3.1 uždavinys. Sukurti vietiniam verslui palankią investicinę aplinką </t>
  </si>
  <si>
    <t>1.3.1.2.2 veikla. Turizmo verslo kokybės vertinimo sistemos sukūrimas</t>
  </si>
  <si>
    <t>V-01-03-01-02-02-01</t>
  </si>
  <si>
    <t>V-01-03-01-02-02-02</t>
  </si>
  <si>
    <t>V-01-03-02-01-01-01</t>
  </si>
  <si>
    <t>V-01-03-02-01-02-01</t>
  </si>
  <si>
    <t>V-01-03-02-01-03-01</t>
  </si>
  <si>
    <t>V-01-03-02-01-04-01</t>
  </si>
  <si>
    <t>V-01-03-02-02-01-01</t>
  </si>
  <si>
    <t>V-01-03-02-02-02-01</t>
  </si>
  <si>
    <t>V-01-03-02-02-02-02</t>
  </si>
  <si>
    <t>V-01-03-02-02-02-03</t>
  </si>
  <si>
    <t>1.3.2.2.3 veikla. Prisiimtų bendradarbiavimo įsipareigojimų vykdymas</t>
  </si>
  <si>
    <t>V-01-03-02-02-03-01</t>
  </si>
  <si>
    <t>V-01-03-02-02-03-03</t>
  </si>
  <si>
    <t>1.1.1.1.</t>
  </si>
  <si>
    <t>1.2.</t>
  </si>
  <si>
    <t>1.2.4.1.</t>
  </si>
  <si>
    <t>1.2.4.2.</t>
  </si>
  <si>
    <t>1.2.4.3.</t>
  </si>
  <si>
    <t>V-01-02-04-03-05-01</t>
  </si>
  <si>
    <t>V-01-02-04-03-05-02</t>
  </si>
  <si>
    <t>V-01-02-04-03-05-03</t>
  </si>
  <si>
    <t>V-01-02-04-03-05-04</t>
  </si>
  <si>
    <t>V-01-02-04-03-05-05</t>
  </si>
  <si>
    <t>V-01-02-04-03-05-06</t>
  </si>
  <si>
    <t>1.3.</t>
  </si>
  <si>
    <t>1.3.1.2.</t>
  </si>
  <si>
    <t>1.3.2.1.</t>
  </si>
  <si>
    <t>1.3.2.2.</t>
  </si>
  <si>
    <t>Narystės mokesčių ir prisiimtų įsipareigojimų apmokėjimas (T)</t>
  </si>
  <si>
    <t>Projektas  „Kuršių nerija: paveldas bendruomenei ir pasauliui"  (T)</t>
  </si>
  <si>
    <t>KTF</t>
  </si>
  <si>
    <t xml:space="preserve">1.3.2.1.4 veikla. Projektas „Gamta grįstas sveikatingumas – nauja Pietų Baltijos regiono darnaus vystymosi koncepcija“ </t>
  </si>
  <si>
    <t xml:space="preserve">Išvystyti bendradarbiavimą ir stiprinti tinklaveikos platformas </t>
  </si>
  <si>
    <t>Projektas „Gamta grįstas sveikatingumas – nauja Pietų Baltijos regiono darnaus vystymosi koncepcija“ (angl. k. „Nature-Based Wellness – New Concept of the Sustainable Development of the SBA“) (T)</t>
  </si>
  <si>
    <t>1.3.2.1.5.</t>
  </si>
  <si>
    <t>V-01-03-02-01-05-01</t>
  </si>
  <si>
    <t>Paslaugų sektoriaus įstaigų kokybės vertinimo sistemos sukūrimas (T)</t>
  </si>
  <si>
    <t xml:space="preserve">Sukurta paslaugų sektoriaus įstaigų kokybės vertinimo sistema, vnt. </t>
  </si>
  <si>
    <t>1.3.2.1.6.</t>
  </si>
  <si>
    <t>V-01-03-02-01-06-01</t>
  </si>
  <si>
    <t xml:space="preserve">Sukurtų darbo vietų žuvininkystės sektoriuje ir jų išlaikymas projekto kontrolės laikotarpiu, vnt. </t>
  </si>
  <si>
    <t>Projekto „Žvejybos sektoriaus dalyvių bendradarbiavimas Neringos savivaldybėje“ rezultatų palaikymas kontrolės laikotarpiu, proc.</t>
  </si>
  <si>
    <t>Projekto rezultatų palaikymas kontrolės laikotarpiu, proc.</t>
  </si>
  <si>
    <t>Bendradarbiavimo bei turizmo paslaugų plėtros vykdymas (T)</t>
  </si>
  <si>
    <t>Projektas  „Bendradarbiavimas per sieną, išsaugant kultūros paveldą turizmui ir bendruomenei“ (T)</t>
  </si>
  <si>
    <t>Turizmo informacijos centro interneto svetainės plėtra (T)</t>
  </si>
  <si>
    <t xml:space="preserve">Efektyvios turizmo informacijos centro veiklos organizavimas  </t>
  </si>
  <si>
    <t xml:space="preserve">1.1.1.1.3 veikla. Projektas „Bendradarbiavimas per sieną nuo kranto iki kranto“ </t>
  </si>
  <si>
    <t>Projektas „Gamta grįstas sveikatingumas – nauja Pietų Baltijos regiono darnaus vystymosi koncepcija“ įgyvendinimas</t>
  </si>
  <si>
    <t>Asocijuoto partnerio įsipareigojimų vykdymas</t>
  </si>
  <si>
    <t xml:space="preserve">1.3.2.2.2 veikla. Narystės mokesčių ir prisiimtų įsipareigojimų apmokėjimas </t>
  </si>
  <si>
    <t>07 Turizmo, rekreacijos, smulkaus ir vidutinio verslo plėtros programa</t>
  </si>
  <si>
    <t>Sutvarkytas objektų paveldo objektų sk.</t>
  </si>
  <si>
    <t>1.2 tikslas. Stiprinti vietos identitetą, kurorto įvaizdį bei puoselėti UNESCO pasaulio paveldo vertybes</t>
  </si>
  <si>
    <t>Verslo misijose kurorto dalyvių sk.</t>
  </si>
  <si>
    <t>Socialinėmis medijomis turizmo informacijos pasiekiama tikslinė grupė, tūkst.</t>
  </si>
  <si>
    <t>Projekto „Šviesa tamsoje“ įgyvendinimas proc.</t>
  </si>
  <si>
    <t>1.2.4.3.1 veikla. Bendradarbiavimo bei turizmo paslaugų plėtros vykdymas</t>
  </si>
  <si>
    <t xml:space="preserve">Dalyvavimas „Pamario turizmo“ klasterio veikloje, proc. </t>
  </si>
  <si>
    <t>Individualių žurnalistų vizitų sk. (KTIC)</t>
  </si>
  <si>
    <t>Informacinių turų vizitų sk. (KTIC)</t>
  </si>
  <si>
    <t>1.2.4.3.5 veikla. Turizmo sklaidos priemonių gamyba</t>
  </si>
  <si>
    <t>Verslo atstovų, įgijusių / pagerinusių kompetencijas, sk.</t>
  </si>
  <si>
    <t xml:space="preserve">Atlikta verslo atstovų apklausa ir analizė, vnt. </t>
  </si>
  <si>
    <t xml:space="preserve">1.3.2 uždavinys. Išvystyti bendradarbiavimą ir stiprinti tinklaveikos platformas </t>
  </si>
  <si>
    <t>1.3.2.1.1 veikla. Projektas „Žvejybos infrastruktūros sukūrimas Neringos savivaldybėje“</t>
  </si>
  <si>
    <t xml:space="preserve">Projekto „Žvejybos infrastruktūros sukūrimas Neringos savivaldybėje“ rezultatų palaikymas kontrolės laikotarpiu, proc. </t>
  </si>
  <si>
    <t xml:space="preserve">1.3.2.1.2 veikla. Projektas „Žvejybos sektoriaus dalyvių bendradarbiavimas Neringos savivaldybėje“ </t>
  </si>
  <si>
    <r>
      <t>≥</t>
    </r>
    <r>
      <rPr>
        <sz val="11"/>
        <color theme="1"/>
        <rFont val="Times New Roman"/>
        <family val="1"/>
        <charset val="186"/>
      </rPr>
      <t>0,51 (</t>
    </r>
    <r>
      <rPr>
        <sz val="11"/>
        <color theme="1"/>
        <rFont val="Calibri"/>
        <family val="2"/>
        <charset val="186"/>
      </rPr>
      <t>≤</t>
    </r>
    <r>
      <rPr>
        <sz val="11"/>
        <color theme="1"/>
        <rFont val="Times New Roman"/>
        <family val="1"/>
        <charset val="186"/>
      </rPr>
      <t>0,74)</t>
    </r>
  </si>
  <si>
    <t>1.3.2.1.3 veikla. Projektas „ECOMARINAS“ (Interreg V-A Pietų Baltijos bendradarbiavimo per sieną programa)</t>
  </si>
  <si>
    <t>1.3.2.1.5 veikla. Projektas „TRANSGAGE: vietos demokratinio įsitraukimo į žaliąją energiją gerinimas – tarpdisciplininis požiūris“ (asocijuoto partnerio įsipareigojimai)</t>
  </si>
  <si>
    <t>1.3.2.1.6. veikla. Projektas „Įsipareigojimai paspartinti perėjimą prie švarios energijos Pietų Baltijos regione – BALTICBEAT“ (asocijuoto partnerio įsipareigojimai)</t>
  </si>
  <si>
    <t>1.3.2.2.1 veikla. Projektinės dokumentacijos bei strateginių dokumentų rengimas</t>
  </si>
  <si>
    <t xml:space="preserve">Nario mokesčio asociacijoje „Klaipėdos regionas“ apmokėjimas, proc. </t>
  </si>
  <si>
    <t xml:space="preserve">Verslo misijos, renginiuose Lietuvoje, kuriose dalyvauta sk., vnt. </t>
  </si>
  <si>
    <t>Projektas „ECOMARINAS"(Interreg V-A Pietų Baltijos bendradarbiavimo per sieną programa) (T)</t>
  </si>
  <si>
    <t>Projektas „Įsipareigojimai paspartinti perėjimą prie švarios energijos Pietų Baltijos regione – BALTICBEAT“ (asocijuoto partnerio įsipareigojimai)</t>
  </si>
  <si>
    <t>Projektas „TRANSGAGE: vietos demokratinio įsitraukimo į žaliąją energiją gerinimas – tarpdisciplininis požiūris“ (asocijuoto partnerio įsipareigojimai)</t>
  </si>
  <si>
    <t>Projektas „Žvejybos sektoriaus dalyvių bendradarbiavimas Neringos savivaldybėje“  (T)</t>
  </si>
  <si>
    <t>Projektas „Žvejybos infrastruktūros sukūrimas Neringos savivaldybėje“  (T)</t>
  </si>
  <si>
    <t>Nidos KTIC „Agila“</t>
  </si>
  <si>
    <t>2025 - 2027 METŲ STRATEGINIO VEIKLOS PLANO</t>
  </si>
  <si>
    <t>Efektyvios smulkaus ir vidutinio vietinio verslo rėmimo sistemos sukūrimas ir realizavimas</t>
  </si>
  <si>
    <t>1.3.1.1</t>
  </si>
  <si>
    <t>1.3.1.1.1</t>
  </si>
  <si>
    <t>1.2.4.4.</t>
  </si>
  <si>
    <t>1.2.4.4.1.</t>
  </si>
  <si>
    <t>Turizmo informacijos vizualinės informacijos infrastruktūros sukūrimas bei įgyvendinimas</t>
  </si>
  <si>
    <t>Projekto „Bendradarbiavimas per sieną nuo kranto iki kranto“ įgyvendinimas</t>
  </si>
  <si>
    <t>1.1.1.1.3.</t>
  </si>
  <si>
    <t>1.2.4.3.5.</t>
  </si>
  <si>
    <t>2025 m. poreikis (tūkst. Eur)</t>
  </si>
  <si>
    <t>2027 m. poreikis (tūkst. Eur.)</t>
  </si>
  <si>
    <t>2027 m. poreikis</t>
  </si>
  <si>
    <t>Savivaldybės biudžeto lėšos (nuosavos, be ankstesnių metų likučio) (SBB)</t>
  </si>
  <si>
    <t>Turizmo sklaidos priemonių gamyba (T)</t>
  </si>
  <si>
    <t>Turizmo rinkodaros priemonių įgyvendinimas (T)</t>
  </si>
  <si>
    <t>V-01-01-01-01-03</t>
  </si>
  <si>
    <t>V-01-01-01-01-01</t>
  </si>
  <si>
    <t>1.1.1.1.2 veikla Projektas „Kuršių nerija: paveldas bendruomenei ir pasauliui"</t>
  </si>
  <si>
    <t>1.1.1.1.1 veikla Projektas „Bendradarbiavimas per sieną, išsaugant kultūros paveldą turizmui ir bendruomenei“</t>
  </si>
  <si>
    <t>Parodos, kuriose dalyvauta, vnt.</t>
  </si>
  <si>
    <t>V-01-02-04-02-01-01</t>
  </si>
  <si>
    <t>Instagram paskyros sekėjų sk.</t>
  </si>
  <si>
    <t>Parengtas ir išleistas žemėlapių tiražas, vnt.</t>
  </si>
  <si>
    <t>Sukurta rinkodaros produktų sk., vnt.</t>
  </si>
  <si>
    <t>Interaktyvaus leidinio vaikams apie Neringos turizmo išteklius leidinio tiražas, vnt.</t>
  </si>
  <si>
    <t>1.2.4.4.1 tikslas. Turizmo informacijos vizualinės informacijos infrastruktūros sukūrimas bei įgyvendinimas</t>
  </si>
  <si>
    <t>V-01-02-04-04-01-01</t>
  </si>
  <si>
    <t>Parengta turizmo informacijos vizualinės informacijos infrastruktūros inventorizacija, vnt.</t>
  </si>
  <si>
    <t>V-01-02-04-04-01-02</t>
  </si>
  <si>
    <t>V-01-02-04-04-01-03</t>
  </si>
  <si>
    <t>1.3.1.1.1 veikla. Efektyvios smulkaus ir vidutinio vietinio verslo rėmimo sistemos sukūrimas ir realizavimas</t>
  </si>
  <si>
    <t>V-01-03-01-01-01-01</t>
  </si>
  <si>
    <t>1.3.1.1.</t>
  </si>
  <si>
    <t>Sukurta vieningos turizmo informacijos ženklinimo sistema gyvenvietėse, vnt.</t>
  </si>
  <si>
    <t>Atnaujinta turizmo informacinių ženklų infrastruktūra 4 gyvenvietėse, proc.</t>
  </si>
  <si>
    <t>V-01-03-01-01-01-02</t>
  </si>
  <si>
    <t>Įgyvendintų priemonių sk.</t>
  </si>
  <si>
    <t>V-01-03-01-01-01-03</t>
  </si>
  <si>
    <t>Sistemos sukūrimas, vnt.</t>
  </si>
  <si>
    <t>V-01-03-01-01-01-04</t>
  </si>
  <si>
    <t>V-01-03-01-01-01-05</t>
  </si>
  <si>
    <t>V-01-03-01-01-01-06</t>
  </si>
  <si>
    <t xml:space="preserve">Tvarkos parengimas / atnaujinimas, vnt. </t>
  </si>
  <si>
    <t>SVV programos atnaujinimas, vnt.</t>
  </si>
  <si>
    <t xml:space="preserve">Verslo subjektų pasinaudojusių SVV programa, vnt. </t>
  </si>
  <si>
    <t>Investavimo sklaidos vykdymas - pasiekta tikslinė grupė - verslo subjektų, sk.</t>
  </si>
  <si>
    <t>V-01-03-02-01-03-02</t>
  </si>
  <si>
    <t>V-01-03-02-01-03-03</t>
  </si>
  <si>
    <t>Projekto „ECOMARINAS“ (Interreg V-A Pietų Baltijos bendradarbiavimo per sieną programa) partnerio įsipareigojimų vykdymas, proc.</t>
  </si>
  <si>
    <t>Parengtas bandomųjų investicijų techninis projektas, proc.</t>
  </si>
  <si>
    <t>Surengtas projekto partnerių vizitas į Neringą, vnt.</t>
  </si>
  <si>
    <t>Įgyvendintas bandomųjų investicijų projektas tvaraus vandens naudojimo prieplaukų valdymo srityje, proc.</t>
  </si>
  <si>
    <t xml:space="preserve">Regiono pasiekiamumo programos įsipareigojimų vykdymas, proc. </t>
  </si>
  <si>
    <t>V-01-03-02-02-03-04</t>
  </si>
  <si>
    <t>V-01-03-02-01-03-04</t>
  </si>
  <si>
    <t>V-01-03-02-01-02-02</t>
  </si>
  <si>
    <t>Vandens transporto skatinimo įsipareigojimų vykdymas, proc.</t>
  </si>
  <si>
    <t>V-01-03-02-02-02-04</t>
  </si>
  <si>
    <t xml:space="preserve">Nario mokesčio Europos dviratininkų federacijai apmokėjimas, proc. </t>
  </si>
  <si>
    <t>V-01-03-01-02-02-03</t>
  </si>
  <si>
    <t>Verslo subjektų dalyvaujančių veritinimo sistemoje, sk.</t>
  </si>
  <si>
    <t>V-01-03-02-02-03-05</t>
  </si>
  <si>
    <t>Neringos savivaldybės 2025–2027 metų 
Strateginio veiklos plano
14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</si>
</sst>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186"/>
    </font>
    <font>
      <b/>
      <sz val="14"/>
      <name val="Times New Roman"/>
      <family val="1"/>
      <charset val="238"/>
    </font>
    <font>
      <sz val="14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sz val="14"/>
      <color indexed="8"/>
      <name val="Calibri"/>
      <family val="2"/>
      <charset val="186"/>
    </font>
    <font>
      <sz val="14"/>
      <color theme="1"/>
      <name val="Calibri"/>
      <family val="2"/>
      <scheme val="minor"/>
    </font>
    <font>
      <sz val="14"/>
      <name val="Times New Roman"/>
      <family val="1"/>
      <charset val="186"/>
    </font>
    <font>
      <sz val="14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scheme val="minor"/>
    </font>
    <font>
      <sz val="14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4"/>
      <color rgb="FF000000"/>
      <name val="Times New Roman"/>
      <family val="1"/>
      <charset val="186"/>
    </font>
  </fonts>
  <fills count="23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DEBF7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3" fillId="4" borderId="25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center" vertical="center" textRotation="90" wrapText="1"/>
    </xf>
    <xf numFmtId="49" fontId="1" fillId="4" borderId="26" xfId="0" applyNumberFormat="1" applyFont="1" applyFill="1" applyBorder="1" applyAlignment="1">
      <alignment horizontal="center" vertical="center" textRotation="90" wrapText="1"/>
    </xf>
    <xf numFmtId="49" fontId="1" fillId="4" borderId="25" xfId="0" applyNumberFormat="1" applyFont="1" applyFill="1" applyBorder="1" applyAlignment="1">
      <alignment horizontal="center" vertical="center" textRotation="90" wrapText="1"/>
    </xf>
    <xf numFmtId="0" fontId="3" fillId="5" borderId="12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left" vertical="center"/>
    </xf>
    <xf numFmtId="0" fontId="3" fillId="7" borderId="31" xfId="0" applyFont="1" applyFill="1" applyBorder="1" applyAlignment="1">
      <alignment horizontal="left" vertical="center"/>
    </xf>
    <xf numFmtId="0" fontId="3" fillId="7" borderId="12" xfId="0" applyFont="1" applyFill="1" applyBorder="1" applyAlignment="1">
      <alignment horizontal="left" vertical="center"/>
    </xf>
    <xf numFmtId="0" fontId="7" fillId="8" borderId="15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164" fontId="7" fillId="8" borderId="10" xfId="0" applyNumberFormat="1" applyFont="1" applyFill="1" applyBorder="1" applyAlignment="1">
      <alignment horizontal="center" vertical="center" wrapText="1"/>
    </xf>
    <xf numFmtId="0" fontId="3" fillId="6" borderId="12" xfId="0" applyFont="1" applyFill="1" applyBorder="1"/>
    <xf numFmtId="0" fontId="4" fillId="6" borderId="17" xfId="0" applyFont="1" applyFill="1" applyBorder="1" applyAlignment="1">
      <alignment horizontal="right" vertical="center"/>
    </xf>
    <xf numFmtId="164" fontId="3" fillId="8" borderId="15" xfId="0" applyNumberFormat="1" applyFont="1" applyFill="1" applyBorder="1" applyAlignment="1">
      <alignment horizontal="center" vertical="center"/>
    </xf>
    <xf numFmtId="164" fontId="3" fillId="8" borderId="10" xfId="0" applyNumberFormat="1" applyFont="1" applyFill="1" applyBorder="1" applyAlignment="1">
      <alignment horizontal="center" vertical="center" wrapText="1"/>
    </xf>
    <xf numFmtId="164" fontId="3" fillId="8" borderId="10" xfId="0" applyNumberFormat="1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164" fontId="3" fillId="8" borderId="25" xfId="0" applyNumberFormat="1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left" vertical="center"/>
    </xf>
    <xf numFmtId="0" fontId="5" fillId="0" borderId="22" xfId="0" applyFont="1" applyBorder="1"/>
    <xf numFmtId="164" fontId="7" fillId="8" borderId="25" xfId="0" applyNumberFormat="1" applyFont="1" applyFill="1" applyBorder="1" applyAlignment="1">
      <alignment horizontal="center" vertical="center"/>
    </xf>
    <xf numFmtId="0" fontId="5" fillId="0" borderId="27" xfId="0" applyFont="1" applyBorder="1"/>
    <xf numFmtId="0" fontId="7" fillId="8" borderId="25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0" fontId="5" fillId="0" borderId="12" xfId="0" applyFont="1" applyBorder="1"/>
    <xf numFmtId="164" fontId="7" fillId="8" borderId="15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0" fontId="9" fillId="13" borderId="4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13" borderId="49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left" vertical="center"/>
    </xf>
    <xf numFmtId="0" fontId="3" fillId="14" borderId="12" xfId="0" applyFont="1" applyFill="1" applyBorder="1" applyAlignment="1">
      <alignment horizontal="left" vertical="center"/>
    </xf>
    <xf numFmtId="0" fontId="1" fillId="14" borderId="27" xfId="0" applyFont="1" applyFill="1" applyBorder="1" applyAlignment="1">
      <alignment horizontal="center" vertical="center" textRotation="90" wrapText="1"/>
    </xf>
    <xf numFmtId="0" fontId="3" fillId="14" borderId="12" xfId="0" applyFont="1" applyFill="1" applyBorder="1" applyAlignment="1">
      <alignment horizontal="left" vertical="center" wrapText="1"/>
    </xf>
    <xf numFmtId="164" fontId="1" fillId="15" borderId="33" xfId="0" applyNumberFormat="1" applyFont="1" applyFill="1" applyBorder="1" applyAlignment="1">
      <alignment horizontal="center" vertical="center" wrapText="1"/>
    </xf>
    <xf numFmtId="164" fontId="4" fillId="15" borderId="33" xfId="0" applyNumberFormat="1" applyFont="1" applyFill="1" applyBorder="1" applyAlignment="1">
      <alignment horizontal="center" vertical="center"/>
    </xf>
    <xf numFmtId="164" fontId="4" fillId="15" borderId="3" xfId="0" applyNumberFormat="1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vertical="center"/>
    </xf>
    <xf numFmtId="0" fontId="3" fillId="14" borderId="12" xfId="0" applyFont="1" applyFill="1" applyBorder="1"/>
    <xf numFmtId="0" fontId="7" fillId="8" borderId="25" xfId="0" applyFont="1" applyFill="1" applyBorder="1" applyAlignment="1">
      <alignment horizontal="center" vertical="center" wrapText="1"/>
    </xf>
    <xf numFmtId="0" fontId="1" fillId="15" borderId="43" xfId="0" applyFont="1" applyFill="1" applyBorder="1" applyAlignment="1">
      <alignment horizontal="center" vertical="center" wrapText="1"/>
    </xf>
    <xf numFmtId="164" fontId="1" fillId="15" borderId="53" xfId="0" applyNumberFormat="1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164" fontId="1" fillId="15" borderId="3" xfId="0" applyNumberFormat="1" applyFont="1" applyFill="1" applyBorder="1" applyAlignment="1">
      <alignment horizontal="center" vertical="center" wrapText="1"/>
    </xf>
    <xf numFmtId="164" fontId="1" fillId="15" borderId="54" xfId="0" applyNumberFormat="1" applyFont="1" applyFill="1" applyBorder="1" applyAlignment="1">
      <alignment horizontal="center" vertical="center" wrapText="1"/>
    </xf>
    <xf numFmtId="164" fontId="4" fillId="9" borderId="33" xfId="0" applyNumberFormat="1" applyFont="1" applyFill="1" applyBorder="1" applyAlignment="1">
      <alignment horizontal="center" vertical="center"/>
    </xf>
    <xf numFmtId="164" fontId="4" fillId="9" borderId="53" xfId="0" applyNumberFormat="1" applyFont="1" applyFill="1" applyBorder="1" applyAlignment="1">
      <alignment horizontal="center" vertical="center"/>
    </xf>
    <xf numFmtId="2" fontId="4" fillId="15" borderId="3" xfId="0" applyNumberFormat="1" applyFont="1" applyFill="1" applyBorder="1" applyAlignment="1">
      <alignment horizontal="center" vertical="center"/>
    </xf>
    <xf numFmtId="2" fontId="4" fillId="15" borderId="54" xfId="0" applyNumberFormat="1" applyFont="1" applyFill="1" applyBorder="1" applyAlignment="1">
      <alignment horizontal="center" vertical="center"/>
    </xf>
    <xf numFmtId="2" fontId="4" fillId="10" borderId="33" xfId="0" applyNumberFormat="1" applyFont="1" applyFill="1" applyBorder="1" applyAlignment="1">
      <alignment horizontal="center" vertical="center"/>
    </xf>
    <xf numFmtId="2" fontId="4" fillId="10" borderId="53" xfId="0" applyNumberFormat="1" applyFont="1" applyFill="1" applyBorder="1" applyAlignment="1">
      <alignment horizontal="center" vertical="center"/>
    </xf>
    <xf numFmtId="164" fontId="4" fillId="15" borderId="53" xfId="0" applyNumberFormat="1" applyFont="1" applyFill="1" applyBorder="1" applyAlignment="1">
      <alignment horizontal="center" vertical="center"/>
    </xf>
    <xf numFmtId="164" fontId="4" fillId="15" borderId="54" xfId="0" applyNumberFormat="1" applyFont="1" applyFill="1" applyBorder="1" applyAlignment="1">
      <alignment horizontal="center" vertical="center"/>
    </xf>
    <xf numFmtId="164" fontId="4" fillId="11" borderId="33" xfId="0" applyNumberFormat="1" applyFont="1" applyFill="1" applyBorder="1" applyAlignment="1">
      <alignment horizontal="center" vertical="center"/>
    </xf>
    <xf numFmtId="164" fontId="4" fillId="12" borderId="33" xfId="0" applyNumberFormat="1" applyFont="1" applyFill="1" applyBorder="1" applyAlignment="1">
      <alignment horizontal="center" vertical="center"/>
    </xf>
    <xf numFmtId="164" fontId="4" fillId="12" borderId="53" xfId="0" applyNumberFormat="1" applyFont="1" applyFill="1" applyBorder="1" applyAlignment="1">
      <alignment horizontal="center" vertical="center"/>
    </xf>
    <xf numFmtId="0" fontId="3" fillId="8" borderId="28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2" fontId="3" fillId="8" borderId="10" xfId="0" applyNumberFormat="1" applyFont="1" applyFill="1" applyBorder="1" applyAlignment="1">
      <alignment horizontal="center" vertical="center"/>
    </xf>
    <xf numFmtId="164" fontId="4" fillId="11" borderId="3" xfId="0" applyNumberFormat="1" applyFont="1" applyFill="1" applyBorder="1" applyAlignment="1">
      <alignment horizontal="center" vertical="center"/>
    </xf>
    <xf numFmtId="164" fontId="4" fillId="11" borderId="54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164" fontId="4" fillId="7" borderId="54" xfId="0" applyNumberFormat="1" applyFont="1" applyFill="1" applyBorder="1" applyAlignment="1">
      <alignment horizontal="center" vertical="center"/>
    </xf>
    <xf numFmtId="164" fontId="4" fillId="6" borderId="3" xfId="0" applyNumberFormat="1" applyFont="1" applyFill="1" applyBorder="1" applyAlignment="1">
      <alignment horizontal="center" vertical="center"/>
    </xf>
    <xf numFmtId="164" fontId="4" fillId="6" borderId="54" xfId="0" applyNumberFormat="1" applyFont="1" applyFill="1" applyBorder="1" applyAlignment="1">
      <alignment horizontal="center" vertical="center"/>
    </xf>
    <xf numFmtId="164" fontId="1" fillId="4" borderId="33" xfId="0" applyNumberFormat="1" applyFont="1" applyFill="1" applyBorder="1" applyAlignment="1">
      <alignment horizontal="center" vertical="center" wrapText="1"/>
    </xf>
    <xf numFmtId="164" fontId="1" fillId="4" borderId="53" xfId="0" applyNumberFormat="1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left" vertical="center" wrapText="1"/>
    </xf>
    <xf numFmtId="0" fontId="7" fillId="4" borderId="42" xfId="0" applyFont="1" applyFill="1" applyBorder="1" applyAlignment="1">
      <alignment horizontal="left" vertical="center" wrapText="1"/>
    </xf>
    <xf numFmtId="0" fontId="1" fillId="14" borderId="57" xfId="0" applyFont="1" applyFill="1" applyBorder="1" applyAlignment="1">
      <alignment horizontal="center" vertical="center" textRotation="90" wrapText="1"/>
    </xf>
    <xf numFmtId="164" fontId="7" fillId="8" borderId="58" xfId="0" applyNumberFormat="1" applyFont="1" applyFill="1" applyBorder="1" applyAlignment="1">
      <alignment horizontal="center" vertical="center" wrapText="1"/>
    </xf>
    <xf numFmtId="164" fontId="7" fillId="8" borderId="60" xfId="0" applyNumberFormat="1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vertical="center" wrapText="1"/>
    </xf>
    <xf numFmtId="0" fontId="3" fillId="4" borderId="38" xfId="0" applyFont="1" applyFill="1" applyBorder="1"/>
    <xf numFmtId="0" fontId="7" fillId="4" borderId="9" xfId="0" applyFont="1" applyFill="1" applyBorder="1" applyAlignment="1">
      <alignment horizontal="left" vertical="center" wrapText="1"/>
    </xf>
    <xf numFmtId="164" fontId="3" fillId="8" borderId="60" xfId="0" applyNumberFormat="1" applyFont="1" applyFill="1" applyBorder="1" applyAlignment="1">
      <alignment horizontal="center" vertical="center"/>
    </xf>
    <xf numFmtId="164" fontId="3" fillId="8" borderId="59" xfId="0" applyNumberFormat="1" applyFont="1" applyFill="1" applyBorder="1" applyAlignment="1">
      <alignment horizontal="center" vertical="center"/>
    </xf>
    <xf numFmtId="164" fontId="3" fillId="8" borderId="58" xfId="0" applyNumberFormat="1" applyFont="1" applyFill="1" applyBorder="1" applyAlignment="1">
      <alignment horizontal="center" vertical="center"/>
    </xf>
    <xf numFmtId="164" fontId="3" fillId="0" borderId="60" xfId="0" applyNumberFormat="1" applyFont="1" applyBorder="1" applyAlignment="1">
      <alignment horizontal="center" vertical="center" wrapText="1"/>
    </xf>
    <xf numFmtId="164" fontId="7" fillId="0" borderId="58" xfId="0" applyNumberFormat="1" applyFont="1" applyBorder="1" applyAlignment="1">
      <alignment horizontal="center" vertical="center" wrapText="1"/>
    </xf>
    <xf numFmtId="164" fontId="7" fillId="0" borderId="59" xfId="0" applyNumberFormat="1" applyFont="1" applyBorder="1" applyAlignment="1">
      <alignment horizontal="center" vertical="center"/>
    </xf>
    <xf numFmtId="0" fontId="7" fillId="4" borderId="64" xfId="0" applyFont="1" applyFill="1" applyBorder="1" applyAlignment="1">
      <alignment horizontal="left" vertical="center" wrapText="1"/>
    </xf>
    <xf numFmtId="0" fontId="6" fillId="0" borderId="0" xfId="0" applyFont="1"/>
    <xf numFmtId="0" fontId="5" fillId="0" borderId="0" xfId="0" applyFont="1" applyAlignment="1">
      <alignment wrapText="1"/>
    </xf>
    <xf numFmtId="0" fontId="1" fillId="16" borderId="35" xfId="0" applyFont="1" applyFill="1" applyBorder="1" applyAlignment="1">
      <alignment horizontal="center" vertical="center" wrapText="1"/>
    </xf>
    <xf numFmtId="0" fontId="1" fillId="16" borderId="52" xfId="0" applyFont="1" applyFill="1" applyBorder="1" applyAlignment="1">
      <alignment horizontal="center" vertical="center" wrapText="1"/>
    </xf>
    <xf numFmtId="0" fontId="1" fillId="16" borderId="47" xfId="0" applyFont="1" applyFill="1" applyBorder="1" applyAlignment="1">
      <alignment horizontal="center" vertical="center" wrapText="1"/>
    </xf>
    <xf numFmtId="165" fontId="1" fillId="16" borderId="5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5" fillId="0" borderId="0" xfId="0" applyFont="1"/>
    <xf numFmtId="164" fontId="1" fillId="11" borderId="20" xfId="0" applyNumberFormat="1" applyFont="1" applyFill="1" applyBorder="1" applyAlignment="1">
      <alignment horizontal="center" vertical="center"/>
    </xf>
    <xf numFmtId="164" fontId="4" fillId="11" borderId="20" xfId="0" applyNumberFormat="1" applyFont="1" applyFill="1" applyBorder="1" applyAlignment="1">
      <alignment horizontal="center" vertical="center"/>
    </xf>
    <xf numFmtId="164" fontId="4" fillId="11" borderId="63" xfId="0" applyNumberFormat="1" applyFont="1" applyFill="1" applyBorder="1" applyAlignment="1">
      <alignment horizontal="center" vertical="center"/>
    </xf>
    <xf numFmtId="0" fontId="14" fillId="0" borderId="0" xfId="0" applyFont="1"/>
    <xf numFmtId="164" fontId="1" fillId="4" borderId="52" xfId="0" applyNumberFormat="1" applyFont="1" applyFill="1" applyBorder="1" applyAlignment="1">
      <alignment horizontal="center"/>
    </xf>
    <xf numFmtId="164" fontId="1" fillId="19" borderId="6" xfId="0" applyNumberFormat="1" applyFont="1" applyFill="1" applyBorder="1" applyAlignment="1">
      <alignment horizontal="center"/>
    </xf>
    <xf numFmtId="164" fontId="7" fillId="0" borderId="57" xfId="0" applyNumberFormat="1" applyFont="1" applyBorder="1" applyAlignment="1">
      <alignment horizontal="center"/>
    </xf>
    <xf numFmtId="164" fontId="7" fillId="20" borderId="57" xfId="0" applyNumberFormat="1" applyFont="1" applyFill="1" applyBorder="1" applyAlignment="1">
      <alignment horizontal="center"/>
    </xf>
    <xf numFmtId="164" fontId="7" fillId="0" borderId="50" xfId="0" applyNumberFormat="1" applyFont="1" applyBorder="1" applyAlignment="1">
      <alignment horizontal="center"/>
    </xf>
    <xf numFmtId="164" fontId="1" fillId="4" borderId="40" xfId="0" applyNumberFormat="1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164" fontId="7" fillId="0" borderId="62" xfId="0" applyNumberFormat="1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164" fontId="1" fillId="16" borderId="48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7" fillId="8" borderId="1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" fillId="15" borderId="43" xfId="0" applyFont="1" applyFill="1" applyBorder="1" applyAlignment="1">
      <alignment horizontal="center" vertical="center"/>
    </xf>
    <xf numFmtId="0" fontId="7" fillId="0" borderId="29" xfId="0" applyFont="1" applyBorder="1" applyAlignment="1">
      <alignment vertical="center" wrapText="1"/>
    </xf>
    <xf numFmtId="0" fontId="7" fillId="0" borderId="12" xfId="0" applyFont="1" applyBorder="1" applyAlignment="1">
      <alignment vertical="top" wrapText="1"/>
    </xf>
    <xf numFmtId="0" fontId="7" fillId="8" borderId="39" xfId="0" applyFont="1" applyFill="1" applyBorder="1" applyAlignment="1">
      <alignment horizontal="center" vertical="center" wrapText="1"/>
    </xf>
    <xf numFmtId="164" fontId="7" fillId="8" borderId="22" xfId="0" applyNumberFormat="1" applyFont="1" applyFill="1" applyBorder="1" applyAlignment="1">
      <alignment horizontal="center" vertical="center" wrapText="1"/>
    </xf>
    <xf numFmtId="164" fontId="7" fillId="8" borderId="24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0" fillId="13" borderId="48" xfId="0" applyFont="1" applyFill="1" applyBorder="1" applyAlignment="1">
      <alignment horizontal="center" vertical="center" wrapText="1"/>
    </xf>
    <xf numFmtId="0" fontId="10" fillId="13" borderId="49" xfId="0" applyFont="1" applyFill="1" applyBorder="1" applyAlignment="1">
      <alignment horizontal="center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justify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49" xfId="0" applyFont="1" applyBorder="1" applyAlignment="1">
      <alignment horizontal="justify" vertical="center"/>
    </xf>
    <xf numFmtId="0" fontId="11" fillId="0" borderId="48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justify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 wrapText="1"/>
    </xf>
    <xf numFmtId="0" fontId="11" fillId="0" borderId="48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justify" vertical="center" wrapText="1"/>
    </xf>
    <xf numFmtId="0" fontId="1" fillId="14" borderId="17" xfId="0" applyFont="1" applyFill="1" applyBorder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34" xfId="0" applyFont="1" applyFill="1" applyBorder="1" applyAlignment="1">
      <alignment horizontal="left" vertical="center"/>
    </xf>
    <xf numFmtId="0" fontId="4" fillId="7" borderId="61" xfId="0" applyFont="1" applyFill="1" applyBorder="1" applyAlignment="1">
      <alignment horizontal="left" vertical="center"/>
    </xf>
    <xf numFmtId="0" fontId="7" fillId="4" borderId="70" xfId="0" applyFont="1" applyFill="1" applyBorder="1" applyAlignment="1">
      <alignment horizontal="left" vertical="center" wrapText="1"/>
    </xf>
    <xf numFmtId="164" fontId="4" fillId="14" borderId="43" xfId="0" applyNumberFormat="1" applyFont="1" applyFill="1" applyBorder="1" applyAlignment="1">
      <alignment horizontal="center" vertical="center"/>
    </xf>
    <xf numFmtId="164" fontId="4" fillId="14" borderId="33" xfId="0" applyNumberFormat="1" applyFont="1" applyFill="1" applyBorder="1" applyAlignment="1">
      <alignment horizontal="center" vertical="center"/>
    </xf>
    <xf numFmtId="164" fontId="4" fillId="14" borderId="53" xfId="0" applyNumberFormat="1" applyFont="1" applyFill="1" applyBorder="1" applyAlignment="1">
      <alignment horizontal="center" vertical="center"/>
    </xf>
    <xf numFmtId="164" fontId="4" fillId="6" borderId="43" xfId="0" applyNumberFormat="1" applyFont="1" applyFill="1" applyBorder="1" applyAlignment="1">
      <alignment horizontal="center" vertical="center"/>
    </xf>
    <xf numFmtId="164" fontId="4" fillId="6" borderId="33" xfId="0" applyNumberFormat="1" applyFont="1" applyFill="1" applyBorder="1" applyAlignment="1">
      <alignment horizontal="center" vertical="center"/>
    </xf>
    <xf numFmtId="164" fontId="4" fillId="6" borderId="53" xfId="0" applyNumberFormat="1" applyFont="1" applyFill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 wrapText="1"/>
    </xf>
    <xf numFmtId="164" fontId="1" fillId="15" borderId="33" xfId="0" applyNumberFormat="1" applyFont="1" applyFill="1" applyBorder="1" applyAlignment="1">
      <alignment horizontal="center" vertical="center"/>
    </xf>
    <xf numFmtId="164" fontId="1" fillId="15" borderId="53" xfId="0" applyNumberFormat="1" applyFont="1" applyFill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0" fontId="1" fillId="14" borderId="0" xfId="0" applyFont="1" applyFill="1" applyAlignment="1">
      <alignment vertical="center"/>
    </xf>
    <xf numFmtId="164" fontId="4" fillId="11" borderId="53" xfId="0" applyNumberFormat="1" applyFont="1" applyFill="1" applyBorder="1" applyAlignment="1">
      <alignment horizontal="center" vertical="center"/>
    </xf>
    <xf numFmtId="164" fontId="7" fillId="0" borderId="59" xfId="0" applyNumberFormat="1" applyFont="1" applyBorder="1" applyAlignment="1">
      <alignment horizontal="center" vertical="center" wrapText="1"/>
    </xf>
    <xf numFmtId="164" fontId="7" fillId="0" borderId="5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left" vertical="center" wrapText="1"/>
    </xf>
    <xf numFmtId="164" fontId="4" fillId="14" borderId="19" xfId="0" applyNumberFormat="1" applyFont="1" applyFill="1" applyBorder="1" applyAlignment="1">
      <alignment horizontal="center" vertical="center"/>
    </xf>
    <xf numFmtId="164" fontId="4" fillId="10" borderId="43" xfId="0" applyNumberFormat="1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54" xfId="0" applyNumberFormat="1" applyFont="1" applyFill="1" applyBorder="1" applyAlignment="1">
      <alignment horizontal="center" vertical="center"/>
    </xf>
    <xf numFmtId="164" fontId="4" fillId="6" borderId="19" xfId="0" applyNumberFormat="1" applyFont="1" applyFill="1" applyBorder="1" applyAlignment="1">
      <alignment horizontal="center" vertical="center"/>
    </xf>
    <xf numFmtId="164" fontId="4" fillId="6" borderId="20" xfId="0" applyNumberFormat="1" applyFont="1" applyFill="1" applyBorder="1" applyAlignment="1">
      <alignment horizontal="center" vertical="center"/>
    </xf>
    <xf numFmtId="164" fontId="4" fillId="6" borderId="63" xfId="0" applyNumberFormat="1" applyFont="1" applyFill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44" xfId="0" applyNumberFormat="1" applyFont="1" applyBorder="1" applyAlignment="1">
      <alignment horizontal="center" vertical="center" wrapText="1"/>
    </xf>
    <xf numFmtId="164" fontId="4" fillId="14" borderId="65" xfId="0" applyNumberFormat="1" applyFont="1" applyFill="1" applyBorder="1" applyAlignment="1">
      <alignment horizontal="center" vertical="center"/>
    </xf>
    <xf numFmtId="164" fontId="4" fillId="10" borderId="32" xfId="0" applyNumberFormat="1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left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41" xfId="0" applyFont="1" applyFill="1" applyBorder="1" applyAlignment="1">
      <alignment horizontal="left" vertical="center" wrapText="1"/>
    </xf>
    <xf numFmtId="0" fontId="3" fillId="5" borderId="15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3" fillId="5" borderId="25" xfId="0" applyFont="1" applyFill="1" applyBorder="1" applyAlignment="1">
      <alignment horizontal="left" vertical="center"/>
    </xf>
    <xf numFmtId="0" fontId="3" fillId="7" borderId="31" xfId="0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left" vertical="center"/>
    </xf>
    <xf numFmtId="0" fontId="3" fillId="7" borderId="26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14" borderId="16" xfId="0" applyFont="1" applyFill="1" applyBorder="1" applyAlignment="1">
      <alignment horizontal="right" vertical="center" wrapText="1"/>
    </xf>
    <xf numFmtId="0" fontId="4" fillId="14" borderId="17" xfId="0" applyFont="1" applyFill="1" applyBorder="1" applyAlignment="1">
      <alignment horizontal="right" vertical="center" wrapText="1"/>
    </xf>
    <xf numFmtId="0" fontId="3" fillId="14" borderId="27" xfId="0" applyFont="1" applyFill="1" applyBorder="1" applyAlignment="1">
      <alignment horizontal="right" vertical="center" wrapText="1"/>
    </xf>
    <xf numFmtId="0" fontId="4" fillId="6" borderId="17" xfId="0" applyFont="1" applyFill="1" applyBorder="1" applyAlignment="1">
      <alignment horizontal="right" vertical="center"/>
    </xf>
    <xf numFmtId="0" fontId="4" fillId="6" borderId="16" xfId="0" applyFont="1" applyFill="1" applyBorder="1" applyAlignment="1">
      <alignment horizontal="left" vertical="center"/>
    </xf>
    <xf numFmtId="0" fontId="4" fillId="6" borderId="17" xfId="0" applyFont="1" applyFill="1" applyBorder="1" applyAlignment="1">
      <alignment horizontal="left" vertical="center"/>
    </xf>
    <xf numFmtId="0" fontId="4" fillId="6" borderId="27" xfId="0" applyFont="1" applyFill="1" applyBorder="1" applyAlignment="1">
      <alignment horizontal="left" vertical="center"/>
    </xf>
    <xf numFmtId="0" fontId="4" fillId="6" borderId="57" xfId="0" applyFont="1" applyFill="1" applyBorder="1" applyAlignment="1">
      <alignment horizontal="left" vertical="center"/>
    </xf>
    <xf numFmtId="164" fontId="3" fillId="8" borderId="15" xfId="0" applyNumberFormat="1" applyFont="1" applyFill="1" applyBorder="1" applyAlignment="1">
      <alignment horizontal="center" vertical="center" wrapText="1"/>
    </xf>
    <xf numFmtId="164" fontId="3" fillId="8" borderId="10" xfId="0" applyNumberFormat="1" applyFont="1" applyFill="1" applyBorder="1" applyAlignment="1">
      <alignment horizontal="center" vertical="center" wrapText="1"/>
    </xf>
    <xf numFmtId="164" fontId="3" fillId="8" borderId="58" xfId="0" applyNumberFormat="1" applyFont="1" applyFill="1" applyBorder="1" applyAlignment="1">
      <alignment horizontal="center" vertical="center" wrapText="1"/>
    </xf>
    <xf numFmtId="164" fontId="3" fillId="8" borderId="60" xfId="0" applyNumberFormat="1" applyFont="1" applyFill="1" applyBorder="1" applyAlignment="1">
      <alignment horizontal="center" vertical="center" wrapText="1"/>
    </xf>
    <xf numFmtId="164" fontId="3" fillId="8" borderId="15" xfId="0" applyNumberFormat="1" applyFont="1" applyFill="1" applyBorder="1" applyAlignment="1">
      <alignment horizontal="center" vertical="center"/>
    </xf>
    <xf numFmtId="164" fontId="3" fillId="8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left" vertical="center" wrapText="1"/>
    </xf>
    <xf numFmtId="0" fontId="1" fillId="10" borderId="45" xfId="0" applyFont="1" applyFill="1" applyBorder="1" applyAlignment="1">
      <alignment horizontal="right" vertical="center"/>
    </xf>
    <xf numFmtId="0" fontId="1" fillId="10" borderId="35" xfId="0" applyFont="1" applyFill="1" applyBorder="1" applyAlignment="1">
      <alignment horizontal="right" vertical="center"/>
    </xf>
    <xf numFmtId="0" fontId="1" fillId="10" borderId="32" xfId="0" applyFont="1" applyFill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19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20" xfId="0" applyFont="1" applyFill="1" applyBorder="1" applyAlignment="1">
      <alignment horizontal="center" vertical="center" textRotation="90" wrapText="1"/>
    </xf>
    <xf numFmtId="49" fontId="1" fillId="2" borderId="4" xfId="0" applyNumberFormat="1" applyFont="1" applyFill="1" applyBorder="1" applyAlignment="1">
      <alignment horizontal="center" vertical="center" textRotation="90" wrapText="1"/>
    </xf>
    <xf numFmtId="49" fontId="1" fillId="2" borderId="11" xfId="0" applyNumberFormat="1" applyFont="1" applyFill="1" applyBorder="1" applyAlignment="1">
      <alignment horizontal="center" vertical="center" textRotation="90" wrapText="1"/>
    </xf>
    <xf numFmtId="49" fontId="1" fillId="2" borderId="21" xfId="0" applyNumberFormat="1" applyFont="1" applyFill="1" applyBorder="1" applyAlignment="1">
      <alignment horizontal="center" vertical="center" textRotation="90" wrapText="1"/>
    </xf>
    <xf numFmtId="49" fontId="1" fillId="2" borderId="5" xfId="0" applyNumberFormat="1" applyFont="1" applyFill="1" applyBorder="1" applyAlignment="1">
      <alignment horizontal="center" vertical="center" textRotation="90" wrapText="1"/>
    </xf>
    <xf numFmtId="49" fontId="1" fillId="2" borderId="12" xfId="0" applyNumberFormat="1" applyFont="1" applyFill="1" applyBorder="1" applyAlignment="1">
      <alignment horizontal="center" vertical="center" textRotation="90" wrapText="1"/>
    </xf>
    <xf numFmtId="49" fontId="1" fillId="2" borderId="22" xfId="0" applyNumberFormat="1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" fillId="14" borderId="16" xfId="0" applyFont="1" applyFill="1" applyBorder="1"/>
    <xf numFmtId="0" fontId="1" fillId="14" borderId="17" xfId="0" applyFont="1" applyFill="1" applyBorder="1"/>
    <xf numFmtId="0" fontId="19" fillId="14" borderId="17" xfId="0" applyFont="1" applyFill="1" applyBorder="1"/>
    <xf numFmtId="0" fontId="7" fillId="8" borderId="10" xfId="0" applyFont="1" applyFill="1" applyBorder="1" applyAlignment="1">
      <alignment horizontal="left" vertical="center" wrapText="1"/>
    </xf>
    <xf numFmtId="0" fontId="3" fillId="0" borderId="25" xfId="0" applyFont="1" applyBorder="1" applyAlignment="1">
      <alignment horizontal="left"/>
    </xf>
    <xf numFmtId="0" fontId="7" fillId="8" borderId="15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3" fillId="0" borderId="25" xfId="0" applyFont="1" applyBorder="1" applyAlignment="1">
      <alignment wrapText="1"/>
    </xf>
    <xf numFmtId="0" fontId="7" fillId="4" borderId="38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left" vertical="center"/>
    </xf>
    <xf numFmtId="0" fontId="4" fillId="4" borderId="27" xfId="0" applyFont="1" applyFill="1" applyBorder="1" applyAlignment="1">
      <alignment horizontal="left" vertical="center"/>
    </xf>
    <xf numFmtId="0" fontId="4" fillId="4" borderId="57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3" xfId="0" applyFont="1" applyFill="1" applyBorder="1" applyAlignment="1">
      <alignment horizontal="center" vertical="center" textRotation="90" wrapText="1"/>
    </xf>
    <xf numFmtId="0" fontId="1" fillId="2" borderId="23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9" borderId="45" xfId="0" applyFont="1" applyFill="1" applyBorder="1" applyAlignment="1">
      <alignment horizontal="center" vertical="center"/>
    </xf>
    <xf numFmtId="0" fontId="4" fillId="9" borderId="35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6" borderId="16" xfId="0" applyFont="1" applyFill="1" applyBorder="1" applyAlignment="1">
      <alignment horizontal="left"/>
    </xf>
    <xf numFmtId="0" fontId="1" fillId="6" borderId="17" xfId="0" applyFont="1" applyFill="1" applyBorder="1" applyAlignment="1">
      <alignment horizontal="left"/>
    </xf>
    <xf numFmtId="0" fontId="1" fillId="6" borderId="18" xfId="0" applyFont="1" applyFill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1" fillId="12" borderId="45" xfId="0" applyFont="1" applyFill="1" applyBorder="1" applyAlignment="1">
      <alignment horizontal="right" vertical="center"/>
    </xf>
    <xf numFmtId="0" fontId="1" fillId="12" borderId="35" xfId="0" applyFont="1" applyFill="1" applyBorder="1" applyAlignment="1">
      <alignment horizontal="right" vertical="center"/>
    </xf>
    <xf numFmtId="0" fontId="1" fillId="12" borderId="32" xfId="0" applyFont="1" applyFill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3" fillId="6" borderId="15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3" fillId="6" borderId="25" xfId="0" applyFont="1" applyFill="1" applyBorder="1" applyAlignment="1">
      <alignment horizontal="left" vertical="center"/>
    </xf>
    <xf numFmtId="0" fontId="3" fillId="8" borderId="15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14" borderId="15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14" borderId="12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4" fillId="14" borderId="25" xfId="0" applyFont="1" applyFill="1" applyBorder="1" applyAlignment="1">
      <alignment horizontal="left" vertical="center" wrapText="1"/>
    </xf>
    <xf numFmtId="0" fontId="4" fillId="14" borderId="25" xfId="0" applyFont="1" applyFill="1" applyBorder="1" applyAlignment="1">
      <alignment vertical="center"/>
    </xf>
    <xf numFmtId="0" fontId="4" fillId="14" borderId="59" xfId="0" applyFont="1" applyFill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8" borderId="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6" fillId="0" borderId="25" xfId="0" applyFont="1" applyBorder="1" applyAlignment="1">
      <alignment wrapText="1"/>
    </xf>
    <xf numFmtId="0" fontId="7" fillId="0" borderId="15" xfId="0" applyFont="1" applyBorder="1" applyAlignment="1">
      <alignment vertical="top" wrapText="1"/>
    </xf>
    <xf numFmtId="0" fontId="3" fillId="0" borderId="10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164" fontId="3" fillId="8" borderId="3" xfId="0" applyNumberFormat="1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8" borderId="54" xfId="0" applyNumberFormat="1" applyFont="1" applyFill="1" applyBorder="1" applyAlignment="1">
      <alignment horizontal="center" vertical="center"/>
    </xf>
    <xf numFmtId="164" fontId="3" fillId="0" borderId="60" xfId="0" applyNumberFormat="1" applyFont="1" applyBorder="1" applyAlignment="1">
      <alignment horizontal="center" vertical="center"/>
    </xf>
    <xf numFmtId="0" fontId="4" fillId="7" borderId="31" xfId="0" applyFont="1" applyFill="1" applyBorder="1" applyAlignment="1">
      <alignment horizontal="left" vertical="center"/>
    </xf>
    <xf numFmtId="0" fontId="4" fillId="7" borderId="34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61" xfId="0" applyFont="1" applyBorder="1" applyAlignment="1">
      <alignment horizontal="left" vertical="center"/>
    </xf>
    <xf numFmtId="0" fontId="7" fillId="8" borderId="25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right" vertical="center"/>
    </xf>
    <xf numFmtId="0" fontId="4" fillId="6" borderId="16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8" borderId="12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14" borderId="12" xfId="0" applyFont="1" applyFill="1" applyBorder="1" applyAlignment="1">
      <alignment horizontal="right" vertical="center"/>
    </xf>
    <xf numFmtId="0" fontId="4" fillId="10" borderId="12" xfId="0" applyFont="1" applyFill="1" applyBorder="1" applyAlignment="1">
      <alignment horizontal="right"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3" fillId="8" borderId="15" xfId="0" applyFont="1" applyFill="1" applyBorder="1" applyAlignment="1">
      <alignment horizontal="left" vertical="center"/>
    </xf>
    <xf numFmtId="0" fontId="3" fillId="0" borderId="1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right" vertical="center"/>
    </xf>
    <xf numFmtId="0" fontId="4" fillId="7" borderId="17" xfId="0" applyFont="1" applyFill="1" applyBorder="1" applyAlignment="1">
      <alignment horizontal="right" vertical="center"/>
    </xf>
    <xf numFmtId="0" fontId="4" fillId="7" borderId="27" xfId="0" applyFont="1" applyFill="1" applyBorder="1" applyAlignment="1">
      <alignment horizontal="righ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25" xfId="0" applyFont="1" applyFill="1" applyBorder="1" applyAlignment="1">
      <alignment horizontal="left" vertical="center"/>
    </xf>
    <xf numFmtId="0" fontId="4" fillId="6" borderId="59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1" fillId="17" borderId="51" xfId="0" applyFont="1" applyFill="1" applyBorder="1" applyAlignment="1">
      <alignment horizontal="right" vertical="top" wrapText="1"/>
    </xf>
    <xf numFmtId="0" fontId="1" fillId="17" borderId="1" xfId="0" applyFont="1" applyFill="1" applyBorder="1" applyAlignment="1">
      <alignment horizontal="right" vertical="top" wrapText="1"/>
    </xf>
    <xf numFmtId="0" fontId="1" fillId="17" borderId="49" xfId="0" applyFont="1" applyFill="1" applyBorder="1" applyAlignment="1">
      <alignment horizontal="right" vertical="top" wrapText="1"/>
    </xf>
    <xf numFmtId="0" fontId="1" fillId="17" borderId="45" xfId="0" applyFont="1" applyFill="1" applyBorder="1" applyAlignment="1">
      <alignment horizontal="center" vertical="top" wrapText="1"/>
    </xf>
    <xf numFmtId="0" fontId="1" fillId="17" borderId="35" xfId="0" applyFont="1" applyFill="1" applyBorder="1" applyAlignment="1">
      <alignment horizontal="center" vertical="top" wrapText="1"/>
    </xf>
    <xf numFmtId="0" fontId="1" fillId="17" borderId="47" xfId="0" applyFont="1" applyFill="1" applyBorder="1" applyAlignment="1">
      <alignment horizontal="center" vertical="top" wrapText="1"/>
    </xf>
    <xf numFmtId="0" fontId="4" fillId="4" borderId="22" xfId="0" applyFont="1" applyFill="1" applyBorder="1" applyAlignment="1">
      <alignment horizontal="right" vertical="center" wrapText="1"/>
    </xf>
    <xf numFmtId="0" fontId="1" fillId="16" borderId="45" xfId="0" applyFont="1" applyFill="1" applyBorder="1" applyAlignment="1">
      <alignment horizontal="center" vertical="top" wrapText="1"/>
    </xf>
    <xf numFmtId="0" fontId="1" fillId="16" borderId="35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44" xfId="0" applyFont="1" applyBorder="1" applyAlignment="1">
      <alignment horizontal="left" vertical="top" wrapText="1"/>
    </xf>
    <xf numFmtId="0" fontId="7" fillId="20" borderId="38" xfId="0" applyFont="1" applyFill="1" applyBorder="1" applyAlignment="1">
      <alignment horizontal="left" vertical="top" wrapText="1"/>
    </xf>
    <xf numFmtId="0" fontId="7" fillId="20" borderId="12" xfId="0" applyFont="1" applyFill="1" applyBorder="1" applyAlignment="1">
      <alignment horizontal="left" vertical="top" wrapText="1"/>
    </xf>
    <xf numFmtId="0" fontId="7" fillId="20" borderId="44" xfId="0" applyFont="1" applyFill="1" applyBorder="1" applyAlignment="1">
      <alignment horizontal="left" vertical="top" wrapText="1"/>
    </xf>
    <xf numFmtId="0" fontId="7" fillId="20" borderId="39" xfId="0" applyFont="1" applyFill="1" applyBorder="1" applyAlignment="1">
      <alignment horizontal="left" vertical="top" wrapText="1"/>
    </xf>
    <xf numFmtId="0" fontId="7" fillId="20" borderId="22" xfId="0" applyFont="1" applyFill="1" applyBorder="1" applyAlignment="1">
      <alignment horizontal="left" vertical="top" wrapText="1"/>
    </xf>
    <xf numFmtId="0" fontId="7" fillId="20" borderId="24" xfId="0" applyFont="1" applyFill="1" applyBorder="1" applyAlignment="1">
      <alignment horizontal="left" vertical="top" wrapText="1"/>
    </xf>
    <xf numFmtId="0" fontId="1" fillId="18" borderId="45" xfId="0" applyFont="1" applyFill="1" applyBorder="1" applyAlignment="1">
      <alignment horizontal="right" vertical="top" wrapText="1"/>
    </xf>
    <xf numFmtId="0" fontId="1" fillId="18" borderId="35" xfId="0" applyFont="1" applyFill="1" applyBorder="1" applyAlignment="1">
      <alignment horizontal="right" vertical="top" wrapText="1"/>
    </xf>
    <xf numFmtId="0" fontId="1" fillId="18" borderId="47" xfId="0" applyFont="1" applyFill="1" applyBorder="1" applyAlignment="1">
      <alignment horizontal="right" vertical="top" wrapText="1"/>
    </xf>
    <xf numFmtId="0" fontId="1" fillId="19" borderId="55" xfId="0" applyFont="1" applyFill="1" applyBorder="1" applyAlignment="1">
      <alignment horizontal="left" vertical="top" wrapText="1"/>
    </xf>
    <xf numFmtId="0" fontId="1" fillId="19" borderId="36" xfId="0" applyFont="1" applyFill="1" applyBorder="1" applyAlignment="1">
      <alignment horizontal="left" vertical="top" wrapText="1"/>
    </xf>
    <xf numFmtId="0" fontId="1" fillId="19" borderId="46" xfId="0" applyFont="1" applyFill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56" xfId="0" applyFont="1" applyBorder="1" applyAlignment="1">
      <alignment horizontal="left" vertical="top" wrapText="1"/>
    </xf>
    <xf numFmtId="0" fontId="1" fillId="11" borderId="45" xfId="0" applyFont="1" applyFill="1" applyBorder="1" applyAlignment="1">
      <alignment horizontal="right" vertical="center"/>
    </xf>
    <xf numFmtId="0" fontId="1" fillId="11" borderId="35" xfId="0" applyFont="1" applyFill="1" applyBorder="1" applyAlignment="1">
      <alignment horizontal="right" vertical="center"/>
    </xf>
    <xf numFmtId="0" fontId="1" fillId="11" borderId="32" xfId="0" applyFont="1" applyFill="1" applyBorder="1" applyAlignment="1">
      <alignment horizontal="right" vertical="center"/>
    </xf>
    <xf numFmtId="164" fontId="7" fillId="8" borderId="3" xfId="0" applyNumberFormat="1" applyFont="1" applyFill="1" applyBorder="1" applyAlignment="1">
      <alignment horizontal="center" vertical="center"/>
    </xf>
    <xf numFmtId="164" fontId="7" fillId="8" borderId="20" xfId="0" applyNumberFormat="1" applyFont="1" applyFill="1" applyBorder="1" applyAlignment="1">
      <alignment horizontal="center" vertical="center"/>
    </xf>
    <xf numFmtId="164" fontId="3" fillId="8" borderId="20" xfId="0" applyNumberFormat="1" applyFont="1" applyFill="1" applyBorder="1" applyAlignment="1">
      <alignment horizontal="center" vertical="center"/>
    </xf>
    <xf numFmtId="164" fontId="3" fillId="8" borderId="63" xfId="0" applyNumberFormat="1" applyFont="1" applyFill="1" applyBorder="1" applyAlignment="1">
      <alignment horizontal="center" vertical="center"/>
    </xf>
    <xf numFmtId="0" fontId="7" fillId="21" borderId="45" xfId="0" applyFont="1" applyFill="1" applyBorder="1" applyAlignment="1">
      <alignment horizontal="left" vertical="top" wrapText="1"/>
    </xf>
    <xf numFmtId="0" fontId="7" fillId="21" borderId="35" xfId="0" applyFont="1" applyFill="1" applyBorder="1" applyAlignment="1">
      <alignment horizontal="left" vertical="top" wrapText="1"/>
    </xf>
    <xf numFmtId="0" fontId="7" fillId="21" borderId="47" xfId="0" applyFont="1" applyFill="1" applyBorder="1" applyAlignment="1">
      <alignment horizontal="left" vertical="top" wrapText="1"/>
    </xf>
    <xf numFmtId="0" fontId="1" fillId="18" borderId="55" xfId="0" applyFont="1" applyFill="1" applyBorder="1" applyAlignment="1">
      <alignment horizontal="right" vertical="top" wrapText="1"/>
    </xf>
    <xf numFmtId="0" fontId="1" fillId="18" borderId="36" xfId="0" applyFont="1" applyFill="1" applyBorder="1" applyAlignment="1">
      <alignment horizontal="right" vertical="top" wrapText="1"/>
    </xf>
    <xf numFmtId="0" fontId="1" fillId="18" borderId="46" xfId="0" applyFont="1" applyFill="1" applyBorder="1" applyAlignment="1">
      <alignment horizontal="right" vertical="top" wrapText="1"/>
    </xf>
    <xf numFmtId="0" fontId="7" fillId="0" borderId="39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4" fillId="11" borderId="55" xfId="0" applyFont="1" applyFill="1" applyBorder="1" applyAlignment="1">
      <alignment horizontal="right" vertical="center"/>
    </xf>
    <xf numFmtId="0" fontId="4" fillId="11" borderId="36" xfId="0" applyFont="1" applyFill="1" applyBorder="1" applyAlignment="1">
      <alignment horizontal="right" vertical="center"/>
    </xf>
    <xf numFmtId="0" fontId="4" fillId="11" borderId="7" xfId="0" applyFont="1" applyFill="1" applyBorder="1" applyAlignment="1">
      <alignment horizontal="right" vertical="center"/>
    </xf>
    <xf numFmtId="0" fontId="4" fillId="7" borderId="12" xfId="0" applyFont="1" applyFill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4" fillId="11" borderId="1" xfId="0" applyFont="1" applyFill="1" applyBorder="1" applyAlignment="1">
      <alignment horizontal="right" vertical="center" wrapText="1"/>
    </xf>
    <xf numFmtId="0" fontId="4" fillId="11" borderId="65" xfId="0" applyFont="1" applyFill="1" applyBorder="1" applyAlignment="1">
      <alignment horizontal="right" vertical="center" wrapText="1"/>
    </xf>
    <xf numFmtId="0" fontId="3" fillId="0" borderId="26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0" xfId="0" applyFont="1" applyBorder="1" applyAlignment="1">
      <alignment vertical="top" wrapText="1"/>
    </xf>
    <xf numFmtId="0" fontId="9" fillId="22" borderId="45" xfId="0" applyFont="1" applyFill="1" applyBorder="1" applyAlignment="1">
      <alignment horizontal="justify" vertical="center" wrapText="1"/>
    </xf>
    <xf numFmtId="0" fontId="9" fillId="22" borderId="35" xfId="0" applyFont="1" applyFill="1" applyBorder="1" applyAlignment="1">
      <alignment horizontal="justify" vertical="center" wrapText="1"/>
    </xf>
    <xf numFmtId="0" fontId="9" fillId="22" borderId="67" xfId="0" applyFont="1" applyFill="1" applyBorder="1" applyAlignment="1">
      <alignment horizontal="justify" vertical="center" wrapText="1"/>
    </xf>
    <xf numFmtId="0" fontId="9" fillId="22" borderId="51" xfId="0" applyFont="1" applyFill="1" applyBorder="1" applyAlignment="1">
      <alignment horizontal="justify" vertical="center" wrapText="1"/>
    </xf>
    <xf numFmtId="0" fontId="9" fillId="22" borderId="1" xfId="0" applyFont="1" applyFill="1" applyBorder="1" applyAlignment="1">
      <alignment horizontal="justify" vertical="center" wrapText="1"/>
    </xf>
    <xf numFmtId="0" fontId="9" fillId="22" borderId="69" xfId="0" applyFont="1" applyFill="1" applyBorder="1" applyAlignment="1">
      <alignment horizontal="justify" vertical="center" wrapText="1"/>
    </xf>
    <xf numFmtId="0" fontId="9" fillId="13" borderId="40" xfId="0" applyFont="1" applyFill="1" applyBorder="1" applyAlignment="1">
      <alignment horizontal="center" vertical="center" wrapText="1"/>
    </xf>
    <xf numFmtId="0" fontId="9" fillId="13" borderId="66" xfId="0" applyFont="1" applyFill="1" applyBorder="1" applyAlignment="1">
      <alignment horizontal="center" vertical="center" wrapText="1"/>
    </xf>
    <xf numFmtId="0" fontId="9" fillId="13" borderId="45" xfId="0" applyFont="1" applyFill="1" applyBorder="1" applyAlignment="1">
      <alignment horizontal="center" vertical="center" wrapText="1"/>
    </xf>
    <xf numFmtId="0" fontId="9" fillId="13" borderId="35" xfId="0" applyFont="1" applyFill="1" applyBorder="1" applyAlignment="1">
      <alignment horizontal="center" vertical="center" wrapText="1"/>
    </xf>
    <xf numFmtId="0" fontId="9" fillId="13" borderId="67" xfId="0" applyFont="1" applyFill="1" applyBorder="1" applyAlignment="1">
      <alignment horizontal="center" vertical="center" wrapText="1"/>
    </xf>
    <xf numFmtId="0" fontId="9" fillId="13" borderId="46" xfId="0" applyFont="1" applyFill="1" applyBorder="1" applyAlignment="1">
      <alignment horizontal="center" vertical="center" wrapText="1"/>
    </xf>
    <xf numFmtId="0" fontId="9" fillId="13" borderId="68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22" borderId="47" xfId="0" applyFont="1" applyFill="1" applyBorder="1" applyAlignment="1">
      <alignment horizontal="justify" vertical="center" wrapText="1"/>
    </xf>
    <xf numFmtId="0" fontId="9" fillId="22" borderId="45" xfId="0" applyFont="1" applyFill="1" applyBorder="1" applyAlignment="1">
      <alignment horizontal="left" vertical="center" wrapText="1"/>
    </xf>
    <xf numFmtId="0" fontId="9" fillId="22" borderId="35" xfId="0" applyFont="1" applyFill="1" applyBorder="1" applyAlignment="1">
      <alignment horizontal="left" vertical="center" wrapText="1"/>
    </xf>
    <xf numFmtId="0" fontId="9" fillId="22" borderId="47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3</xdr:row>
      <xdr:rowOff>129886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E99737-8EBD-4CEE-A70E-2D5B7B448381}"/>
            </a:ext>
          </a:extLst>
        </xdr:cNvPr>
        <xdr:cNvSpPr txBox="1"/>
      </xdr:nvSpPr>
      <xdr:spPr>
        <a:xfrm>
          <a:off x="14887575" y="99666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K115"/>
  <sheetViews>
    <sheetView tabSelected="1" zoomScale="70" zoomScaleNormal="70" workbookViewId="0">
      <selection activeCell="D102" sqref="D102:K102"/>
    </sheetView>
  </sheetViews>
  <sheetFormatPr defaultRowHeight="25.05" customHeight="1" x14ac:dyDescent="0.3"/>
  <cols>
    <col min="1" max="4" width="3.44140625" customWidth="1"/>
    <col min="5" max="5" width="3.5546875" customWidth="1"/>
    <col min="6" max="6" width="32.5546875" customWidth="1"/>
    <col min="7" max="7" width="16.44140625" customWidth="1"/>
    <col min="8" max="8" width="11.6640625" customWidth="1"/>
    <col min="9" max="9" width="53.109375" customWidth="1"/>
    <col min="10" max="10" width="27.109375" customWidth="1"/>
    <col min="11" max="11" width="14" customWidth="1"/>
    <col min="12" max="12" width="14.33203125" customWidth="1"/>
    <col min="13" max="13" width="14.44140625" customWidth="1"/>
    <col min="14" max="14" width="17" customWidth="1"/>
  </cols>
  <sheetData>
    <row r="1" spans="1:14" s="3" customFormat="1" ht="69" customHeight="1" x14ac:dyDescent="0.35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483" t="s">
        <v>292</v>
      </c>
      <c r="M1" s="483"/>
      <c r="N1" s="483"/>
    </row>
    <row r="2" spans="1:14" s="3" customFormat="1" ht="25.05" customHeight="1" x14ac:dyDescent="0.35">
      <c r="A2" s="416" t="s">
        <v>229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</row>
    <row r="3" spans="1:14" s="3" customFormat="1" ht="25.05" customHeight="1" x14ac:dyDescent="0.35">
      <c r="A3" s="417" t="s">
        <v>70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</row>
    <row r="4" spans="1:14" s="3" customFormat="1" ht="25.05" customHeight="1" thickBot="1" x14ac:dyDescent="0.4">
      <c r="A4" s="418" t="s">
        <v>108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</row>
    <row r="5" spans="1:14" s="3" customFormat="1" ht="25.05" customHeight="1" x14ac:dyDescent="0.35">
      <c r="A5" s="256" t="s">
        <v>0</v>
      </c>
      <c r="B5" s="259" t="s">
        <v>1</v>
      </c>
      <c r="C5" s="259" t="s">
        <v>2</v>
      </c>
      <c r="D5" s="262" t="s">
        <v>3</v>
      </c>
      <c r="E5" s="265" t="s">
        <v>4</v>
      </c>
      <c r="F5" s="268" t="s">
        <v>72</v>
      </c>
      <c r="G5" s="268" t="s">
        <v>73</v>
      </c>
      <c r="H5" s="268" t="s">
        <v>5</v>
      </c>
      <c r="I5" s="268" t="s">
        <v>6</v>
      </c>
      <c r="J5" s="295" t="s">
        <v>7</v>
      </c>
      <c r="K5" s="298" t="s">
        <v>8</v>
      </c>
      <c r="L5" s="301" t="s">
        <v>239</v>
      </c>
      <c r="M5" s="286" t="s">
        <v>71</v>
      </c>
      <c r="N5" s="289" t="s">
        <v>240</v>
      </c>
    </row>
    <row r="6" spans="1:14" s="3" customFormat="1" ht="25.05" customHeight="1" x14ac:dyDescent="0.35">
      <c r="A6" s="257"/>
      <c r="B6" s="260"/>
      <c r="C6" s="260"/>
      <c r="D6" s="263"/>
      <c r="E6" s="266"/>
      <c r="F6" s="269"/>
      <c r="G6" s="269"/>
      <c r="H6" s="269"/>
      <c r="I6" s="269"/>
      <c r="J6" s="296"/>
      <c r="K6" s="299"/>
      <c r="L6" s="302"/>
      <c r="M6" s="287"/>
      <c r="N6" s="290"/>
    </row>
    <row r="7" spans="1:14" s="3" customFormat="1" ht="25.05" customHeight="1" thickBot="1" x14ac:dyDescent="0.4">
      <c r="A7" s="258"/>
      <c r="B7" s="261"/>
      <c r="C7" s="261"/>
      <c r="D7" s="264"/>
      <c r="E7" s="267"/>
      <c r="F7" s="270"/>
      <c r="G7" s="270"/>
      <c r="H7" s="270"/>
      <c r="I7" s="270"/>
      <c r="J7" s="297"/>
      <c r="K7" s="300"/>
      <c r="L7" s="303"/>
      <c r="M7" s="288"/>
      <c r="N7" s="291"/>
    </row>
    <row r="8" spans="1:14" s="3" customFormat="1" ht="25.05" customHeight="1" x14ac:dyDescent="0.35">
      <c r="A8" s="80">
        <v>7</v>
      </c>
      <c r="B8" s="4">
        <v>1</v>
      </c>
      <c r="C8" s="5"/>
      <c r="D8" s="6"/>
      <c r="E8" s="7"/>
      <c r="F8" s="292" t="s">
        <v>79</v>
      </c>
      <c r="G8" s="293"/>
      <c r="H8" s="293"/>
      <c r="I8" s="293"/>
      <c r="J8" s="293"/>
      <c r="K8" s="293"/>
      <c r="L8" s="293"/>
      <c r="M8" s="293"/>
      <c r="N8" s="294"/>
    </row>
    <row r="9" spans="1:14" s="3" customFormat="1" ht="25.05" customHeight="1" x14ac:dyDescent="0.35">
      <c r="A9" s="81">
        <v>7</v>
      </c>
      <c r="B9" s="8">
        <v>1</v>
      </c>
      <c r="C9" s="9">
        <v>1</v>
      </c>
      <c r="D9" s="10"/>
      <c r="E9" s="9" t="s">
        <v>9</v>
      </c>
      <c r="F9" s="307" t="s">
        <v>80</v>
      </c>
      <c r="G9" s="308"/>
      <c r="H9" s="308"/>
      <c r="I9" s="308"/>
      <c r="J9" s="308"/>
      <c r="K9" s="308"/>
      <c r="L9" s="308"/>
      <c r="M9" s="308"/>
      <c r="N9" s="309"/>
    </row>
    <row r="10" spans="1:14" s="3" customFormat="1" ht="25.05" customHeight="1" x14ac:dyDescent="0.35">
      <c r="A10" s="82">
        <v>7</v>
      </c>
      <c r="B10" s="11">
        <v>1</v>
      </c>
      <c r="C10" s="11">
        <v>1</v>
      </c>
      <c r="D10" s="41">
        <v>1</v>
      </c>
      <c r="E10" s="42"/>
      <c r="F10" s="272" t="s">
        <v>10</v>
      </c>
      <c r="G10" s="273"/>
      <c r="H10" s="274"/>
      <c r="I10" s="274"/>
      <c r="J10" s="274"/>
      <c r="K10" s="274"/>
      <c r="L10" s="43"/>
      <c r="M10" s="43"/>
      <c r="N10" s="83"/>
    </row>
    <row r="11" spans="1:14" s="3" customFormat="1" ht="25.05" customHeight="1" x14ac:dyDescent="0.35">
      <c r="A11" s="280">
        <v>7</v>
      </c>
      <c r="B11" s="285">
        <v>1</v>
      </c>
      <c r="C11" s="285">
        <v>1</v>
      </c>
      <c r="D11" s="284">
        <v>1</v>
      </c>
      <c r="E11" s="281">
        <v>1</v>
      </c>
      <c r="F11" s="242" t="s">
        <v>81</v>
      </c>
      <c r="G11" s="240" t="s">
        <v>161</v>
      </c>
      <c r="H11" s="277" t="s">
        <v>11</v>
      </c>
      <c r="I11" s="242" t="s">
        <v>192</v>
      </c>
      <c r="J11" s="200" t="s">
        <v>12</v>
      </c>
      <c r="K11" s="16" t="s">
        <v>13</v>
      </c>
      <c r="L11" s="35">
        <v>0</v>
      </c>
      <c r="M11" s="35">
        <v>0</v>
      </c>
      <c r="N11" s="84">
        <v>0</v>
      </c>
    </row>
    <row r="12" spans="1:14" s="3" customFormat="1" ht="25.05" customHeight="1" thickBot="1" x14ac:dyDescent="0.4">
      <c r="A12" s="280"/>
      <c r="B12" s="285"/>
      <c r="C12" s="285"/>
      <c r="D12" s="284"/>
      <c r="E12" s="282"/>
      <c r="F12" s="275"/>
      <c r="G12" s="240"/>
      <c r="H12" s="278"/>
      <c r="I12" s="275"/>
      <c r="J12" s="201"/>
      <c r="K12" s="14" t="s">
        <v>14</v>
      </c>
      <c r="L12" s="35">
        <v>0</v>
      </c>
      <c r="M12" s="35">
        <v>0</v>
      </c>
      <c r="N12" s="84">
        <v>0</v>
      </c>
    </row>
    <row r="13" spans="1:14" s="3" customFormat="1" ht="25.05" customHeight="1" thickBot="1" x14ac:dyDescent="0.4">
      <c r="A13" s="280"/>
      <c r="B13" s="285"/>
      <c r="C13" s="285"/>
      <c r="D13" s="284"/>
      <c r="E13" s="282"/>
      <c r="F13" s="275"/>
      <c r="G13" s="240"/>
      <c r="H13" s="195"/>
      <c r="I13" s="279"/>
      <c r="J13" s="271"/>
      <c r="K13" s="52" t="s">
        <v>15</v>
      </c>
      <c r="L13" s="45">
        <f>SUM(L11:L12)</f>
        <v>0</v>
      </c>
      <c r="M13" s="45">
        <f>SUM(M11:M12)</f>
        <v>0</v>
      </c>
      <c r="N13" s="53">
        <f>SUM(N11:N12)</f>
        <v>0</v>
      </c>
    </row>
    <row r="14" spans="1:14" s="3" customFormat="1" ht="25.05" customHeight="1" x14ac:dyDescent="0.35">
      <c r="A14" s="280"/>
      <c r="B14" s="285"/>
      <c r="C14" s="285"/>
      <c r="D14" s="284"/>
      <c r="E14" s="282"/>
      <c r="F14" s="275"/>
      <c r="G14" s="240" t="s">
        <v>161</v>
      </c>
      <c r="H14" s="200" t="s">
        <v>16</v>
      </c>
      <c r="I14" s="242" t="s">
        <v>177</v>
      </c>
      <c r="J14" s="200" t="s">
        <v>12</v>
      </c>
      <c r="K14" s="51" t="s">
        <v>13</v>
      </c>
      <c r="L14" s="35">
        <v>0</v>
      </c>
      <c r="M14" s="35">
        <v>0</v>
      </c>
      <c r="N14" s="84">
        <v>0</v>
      </c>
    </row>
    <row r="15" spans="1:14" s="3" customFormat="1" ht="25.05" customHeight="1" thickBot="1" x14ac:dyDescent="0.4">
      <c r="A15" s="280"/>
      <c r="B15" s="285"/>
      <c r="C15" s="285"/>
      <c r="D15" s="284"/>
      <c r="E15" s="282"/>
      <c r="F15" s="275"/>
      <c r="G15" s="240"/>
      <c r="H15" s="201"/>
      <c r="I15" s="311"/>
      <c r="J15" s="222"/>
      <c r="K15" s="14" t="s">
        <v>14</v>
      </c>
      <c r="L15" s="35">
        <v>0</v>
      </c>
      <c r="M15" s="35">
        <v>0</v>
      </c>
      <c r="N15" s="84">
        <v>0</v>
      </c>
    </row>
    <row r="16" spans="1:14" s="3" customFormat="1" ht="25.05" customHeight="1" thickBot="1" x14ac:dyDescent="0.4">
      <c r="A16" s="280"/>
      <c r="B16" s="285"/>
      <c r="C16" s="285"/>
      <c r="D16" s="284"/>
      <c r="E16" s="282"/>
      <c r="F16" s="275"/>
      <c r="G16" s="240"/>
      <c r="H16" s="202"/>
      <c r="I16" s="197"/>
      <c r="J16" s="271"/>
      <c r="K16" s="52" t="s">
        <v>15</v>
      </c>
      <c r="L16" s="45">
        <f>SUM(L14:L15)</f>
        <v>0</v>
      </c>
      <c r="M16" s="45">
        <f>SUM(M14:M15)</f>
        <v>0</v>
      </c>
      <c r="N16" s="53">
        <f>SUM(N14:N15)</f>
        <v>0</v>
      </c>
    </row>
    <row r="17" spans="1:14" s="3" customFormat="1" ht="25.05" customHeight="1" x14ac:dyDescent="0.35">
      <c r="A17" s="280"/>
      <c r="B17" s="285"/>
      <c r="C17" s="285"/>
      <c r="D17" s="284"/>
      <c r="E17" s="282"/>
      <c r="F17" s="275"/>
      <c r="G17" s="240" t="s">
        <v>161</v>
      </c>
      <c r="H17" s="310" t="s">
        <v>237</v>
      </c>
      <c r="I17" s="212" t="s">
        <v>236</v>
      </c>
      <c r="J17" s="200" t="s">
        <v>12</v>
      </c>
      <c r="K17" s="14" t="s">
        <v>14</v>
      </c>
      <c r="L17" s="35">
        <v>0</v>
      </c>
      <c r="M17" s="35">
        <v>0</v>
      </c>
      <c r="N17" s="84">
        <v>0</v>
      </c>
    </row>
    <row r="18" spans="1:14" s="3" customFormat="1" ht="25.05" customHeight="1" thickBot="1" x14ac:dyDescent="0.4">
      <c r="A18" s="280"/>
      <c r="B18" s="285"/>
      <c r="C18" s="285"/>
      <c r="D18" s="284"/>
      <c r="E18" s="282"/>
      <c r="F18" s="275"/>
      <c r="G18" s="240"/>
      <c r="H18" s="194"/>
      <c r="I18" s="196"/>
      <c r="J18" s="222"/>
      <c r="K18" s="126" t="s">
        <v>13</v>
      </c>
      <c r="L18" s="127">
        <v>0</v>
      </c>
      <c r="M18" s="127">
        <v>0</v>
      </c>
      <c r="N18" s="128">
        <v>0</v>
      </c>
    </row>
    <row r="19" spans="1:14" s="3" customFormat="1" ht="25.05" customHeight="1" thickBot="1" x14ac:dyDescent="0.4">
      <c r="A19" s="280"/>
      <c r="B19" s="285"/>
      <c r="C19" s="285"/>
      <c r="D19" s="284"/>
      <c r="E19" s="282"/>
      <c r="F19" s="275"/>
      <c r="G19" s="240"/>
      <c r="H19" s="194"/>
      <c r="I19" s="196"/>
      <c r="J19" s="271"/>
      <c r="K19" s="54" t="s">
        <v>15</v>
      </c>
      <c r="L19" s="55">
        <f>SUM(L17:L18)</f>
        <v>0</v>
      </c>
      <c r="M19" s="55">
        <f>SUM(M17:M18)</f>
        <v>0</v>
      </c>
      <c r="N19" s="56">
        <f>SUM(N17:N18)</f>
        <v>0</v>
      </c>
    </row>
    <row r="20" spans="1:14" s="3" customFormat="1" ht="25.05" customHeight="1" thickBot="1" x14ac:dyDescent="0.4">
      <c r="A20" s="280"/>
      <c r="B20" s="285"/>
      <c r="C20" s="285"/>
      <c r="D20" s="284"/>
      <c r="E20" s="283"/>
      <c r="F20" s="276"/>
      <c r="G20" s="312"/>
      <c r="H20" s="304" t="s">
        <v>17</v>
      </c>
      <c r="I20" s="305"/>
      <c r="J20" s="305"/>
      <c r="K20" s="306"/>
      <c r="L20" s="57">
        <f>L13+L16+L19</f>
        <v>0</v>
      </c>
      <c r="M20" s="57">
        <f>SUM(M19,M16,M13)</f>
        <v>0</v>
      </c>
      <c r="N20" s="58">
        <f>SUM(N19,N16,N13)</f>
        <v>0</v>
      </c>
    </row>
    <row r="21" spans="1:14" s="3" customFormat="1" ht="25.05" customHeight="1" thickBot="1" x14ac:dyDescent="0.4">
      <c r="A21" s="86">
        <v>7</v>
      </c>
      <c r="B21" s="49">
        <v>1</v>
      </c>
      <c r="C21" s="49">
        <v>1</v>
      </c>
      <c r="D21" s="50">
        <v>1</v>
      </c>
      <c r="E21" s="50"/>
      <c r="F21" s="224" t="s">
        <v>18</v>
      </c>
      <c r="G21" s="225"/>
      <c r="H21" s="226"/>
      <c r="I21" s="226"/>
      <c r="J21" s="226"/>
      <c r="K21" s="226"/>
      <c r="L21" s="155">
        <f>L20</f>
        <v>0</v>
      </c>
      <c r="M21" s="156">
        <f t="shared" ref="M21:N22" si="0">SUM(M20)</f>
        <v>0</v>
      </c>
      <c r="N21" s="157">
        <f t="shared" si="0"/>
        <v>0</v>
      </c>
    </row>
    <row r="22" spans="1:14" s="3" customFormat="1" ht="25.05" customHeight="1" thickBot="1" x14ac:dyDescent="0.4">
      <c r="A22" s="87">
        <v>7</v>
      </c>
      <c r="B22" s="20">
        <v>1</v>
      </c>
      <c r="C22" s="20">
        <v>1</v>
      </c>
      <c r="D22" s="20"/>
      <c r="E22" s="20"/>
      <c r="F22" s="21"/>
      <c r="G22" s="21"/>
      <c r="H22" s="21"/>
      <c r="I22" s="21"/>
      <c r="J22" s="227" t="s">
        <v>19</v>
      </c>
      <c r="K22" s="227"/>
      <c r="L22" s="158">
        <f>L21</f>
        <v>0</v>
      </c>
      <c r="M22" s="159">
        <f t="shared" si="0"/>
        <v>0</v>
      </c>
      <c r="N22" s="160">
        <f t="shared" si="0"/>
        <v>0</v>
      </c>
    </row>
    <row r="23" spans="1:14" s="3" customFormat="1" ht="25.05" customHeight="1" x14ac:dyDescent="0.35">
      <c r="A23" s="81">
        <v>7</v>
      </c>
      <c r="B23" s="8">
        <v>1</v>
      </c>
      <c r="C23" s="8">
        <v>2</v>
      </c>
      <c r="D23" s="10"/>
      <c r="E23" s="9" t="s">
        <v>9</v>
      </c>
      <c r="F23" s="228" t="s">
        <v>20</v>
      </c>
      <c r="G23" s="229"/>
      <c r="H23" s="229"/>
      <c r="I23" s="229"/>
      <c r="J23" s="229"/>
      <c r="K23" s="229"/>
      <c r="L23" s="230"/>
      <c r="M23" s="230"/>
      <c r="N23" s="231"/>
    </row>
    <row r="24" spans="1:14" s="3" customFormat="1" ht="25.05" customHeight="1" x14ac:dyDescent="0.35">
      <c r="A24" s="82">
        <v>7</v>
      </c>
      <c r="B24" s="11">
        <v>1</v>
      </c>
      <c r="C24" s="11">
        <v>2</v>
      </c>
      <c r="D24" s="41">
        <v>4</v>
      </c>
      <c r="E24" s="42"/>
      <c r="F24" s="165" t="s">
        <v>21</v>
      </c>
      <c r="G24" s="165"/>
      <c r="H24" s="149"/>
      <c r="I24" s="149"/>
      <c r="J24" s="150"/>
      <c r="K24" s="151"/>
      <c r="L24" s="152"/>
      <c r="M24" s="152"/>
      <c r="N24" s="153"/>
    </row>
    <row r="25" spans="1:14" s="3" customFormat="1" ht="25.05" customHeight="1" x14ac:dyDescent="0.35">
      <c r="A25" s="203">
        <v>7</v>
      </c>
      <c r="B25" s="206">
        <v>1</v>
      </c>
      <c r="C25" s="206">
        <v>2</v>
      </c>
      <c r="D25" s="209">
        <v>4</v>
      </c>
      <c r="E25" s="212">
        <v>1</v>
      </c>
      <c r="F25" s="213" t="s">
        <v>82</v>
      </c>
      <c r="G25" s="216" t="s">
        <v>163</v>
      </c>
      <c r="H25" s="218" t="s">
        <v>22</v>
      </c>
      <c r="I25" s="241" t="s">
        <v>23</v>
      </c>
      <c r="J25" s="238" t="s">
        <v>228</v>
      </c>
      <c r="K25" s="240" t="s">
        <v>13</v>
      </c>
      <c r="L25" s="236">
        <v>12</v>
      </c>
      <c r="M25" s="232">
        <v>14</v>
      </c>
      <c r="N25" s="234">
        <v>8</v>
      </c>
    </row>
    <row r="26" spans="1:14" s="3" customFormat="1" ht="25.05" customHeight="1" thickBot="1" x14ac:dyDescent="0.4">
      <c r="A26" s="204"/>
      <c r="B26" s="207"/>
      <c r="C26" s="207"/>
      <c r="D26" s="210"/>
      <c r="E26" s="212"/>
      <c r="F26" s="214"/>
      <c r="G26" s="216"/>
      <c r="H26" s="218"/>
      <c r="I26" s="241"/>
      <c r="J26" s="238"/>
      <c r="K26" s="200"/>
      <c r="L26" s="237"/>
      <c r="M26" s="233"/>
      <c r="N26" s="235"/>
    </row>
    <row r="27" spans="1:14" s="3" customFormat="1" ht="25.05" customHeight="1" thickBot="1" x14ac:dyDescent="0.4">
      <c r="A27" s="204"/>
      <c r="B27" s="207"/>
      <c r="C27" s="207"/>
      <c r="D27" s="210"/>
      <c r="E27" s="212"/>
      <c r="F27" s="214"/>
      <c r="G27" s="216"/>
      <c r="H27" s="219"/>
      <c r="I27" s="242"/>
      <c r="J27" s="239"/>
      <c r="K27" s="121" t="s">
        <v>15</v>
      </c>
      <c r="L27" s="59">
        <f>SUM(L25)</f>
        <v>12</v>
      </c>
      <c r="M27" s="59">
        <f>M25</f>
        <v>14</v>
      </c>
      <c r="N27" s="60">
        <f>N25</f>
        <v>8</v>
      </c>
    </row>
    <row r="28" spans="1:14" s="3" customFormat="1" ht="25.05" customHeight="1" thickBot="1" x14ac:dyDescent="0.4">
      <c r="A28" s="205"/>
      <c r="B28" s="208"/>
      <c r="C28" s="208"/>
      <c r="D28" s="211"/>
      <c r="E28" s="212"/>
      <c r="F28" s="215"/>
      <c r="G28" s="217"/>
      <c r="H28" s="243" t="s">
        <v>17</v>
      </c>
      <c r="I28" s="244"/>
      <c r="J28" s="244"/>
      <c r="K28" s="245"/>
      <c r="L28" s="61">
        <f>SUM(L27)</f>
        <v>12</v>
      </c>
      <c r="M28" s="61">
        <f>M27</f>
        <v>14</v>
      </c>
      <c r="N28" s="62">
        <f>N27</f>
        <v>8</v>
      </c>
    </row>
    <row r="29" spans="1:14" s="3" customFormat="1" ht="25.05" customHeight="1" thickBot="1" x14ac:dyDescent="0.4">
      <c r="A29" s="203">
        <v>7</v>
      </c>
      <c r="B29" s="206">
        <v>1</v>
      </c>
      <c r="C29" s="206">
        <v>2</v>
      </c>
      <c r="D29" s="318">
        <v>4</v>
      </c>
      <c r="E29" s="221">
        <v>2</v>
      </c>
      <c r="F29" s="196" t="s">
        <v>83</v>
      </c>
      <c r="G29" s="216" t="s">
        <v>164</v>
      </c>
      <c r="H29" s="278" t="s">
        <v>26</v>
      </c>
      <c r="I29" s="275" t="s">
        <v>244</v>
      </c>
      <c r="J29" s="278" t="s">
        <v>228</v>
      </c>
      <c r="K29" s="119" t="s">
        <v>13</v>
      </c>
      <c r="L29" s="24">
        <v>50</v>
      </c>
      <c r="M29" s="24">
        <v>50</v>
      </c>
      <c r="N29" s="89">
        <v>50</v>
      </c>
    </row>
    <row r="30" spans="1:14" s="3" customFormat="1" ht="25.05" customHeight="1" thickBot="1" x14ac:dyDescent="0.4">
      <c r="A30" s="314"/>
      <c r="B30" s="316"/>
      <c r="C30" s="316"/>
      <c r="D30" s="316"/>
      <c r="E30" s="222"/>
      <c r="F30" s="311"/>
      <c r="G30" s="216"/>
      <c r="H30" s="253"/>
      <c r="I30" s="253"/>
      <c r="J30" s="313"/>
      <c r="K30" s="123" t="s">
        <v>15</v>
      </c>
      <c r="L30" s="46">
        <f>L29</f>
        <v>50</v>
      </c>
      <c r="M30" s="46">
        <f>M29</f>
        <v>50</v>
      </c>
      <c r="N30" s="63">
        <f>N29</f>
        <v>50</v>
      </c>
    </row>
    <row r="31" spans="1:14" s="3" customFormat="1" ht="25.05" customHeight="1" thickBot="1" x14ac:dyDescent="0.4">
      <c r="A31" s="314"/>
      <c r="B31" s="316"/>
      <c r="C31" s="316"/>
      <c r="D31" s="316"/>
      <c r="E31" s="222"/>
      <c r="F31" s="311"/>
      <c r="G31" s="216" t="s">
        <v>164</v>
      </c>
      <c r="H31" s="246" t="s">
        <v>29</v>
      </c>
      <c r="I31" s="248" t="s">
        <v>30</v>
      </c>
      <c r="J31" s="254" t="s">
        <v>228</v>
      </c>
      <c r="K31" s="15" t="s">
        <v>13</v>
      </c>
      <c r="L31" s="22">
        <v>32.6</v>
      </c>
      <c r="M31" s="22">
        <v>34.4</v>
      </c>
      <c r="N31" s="91">
        <v>0</v>
      </c>
    </row>
    <row r="32" spans="1:14" s="3" customFormat="1" ht="25.05" customHeight="1" thickBot="1" x14ac:dyDescent="0.4">
      <c r="A32" s="314"/>
      <c r="B32" s="316"/>
      <c r="C32" s="316"/>
      <c r="D32" s="316"/>
      <c r="E32" s="222"/>
      <c r="F32" s="311"/>
      <c r="G32" s="216"/>
      <c r="H32" s="252"/>
      <c r="I32" s="253"/>
      <c r="J32" s="255"/>
      <c r="K32" s="123" t="s">
        <v>15</v>
      </c>
      <c r="L32" s="46">
        <f>SUM(L31:L31)</f>
        <v>32.6</v>
      </c>
      <c r="M32" s="46">
        <f>SUM(M31:M31)</f>
        <v>34.4</v>
      </c>
      <c r="N32" s="63">
        <f>SUM(N31:N31)</f>
        <v>0</v>
      </c>
    </row>
    <row r="33" spans="1:14" s="3" customFormat="1" ht="25.05" customHeight="1" thickBot="1" x14ac:dyDescent="0.4">
      <c r="A33" s="314"/>
      <c r="B33" s="316"/>
      <c r="C33" s="316"/>
      <c r="D33" s="316"/>
      <c r="E33" s="222"/>
      <c r="F33" s="311"/>
      <c r="G33" s="216" t="s">
        <v>164</v>
      </c>
      <c r="H33" s="246" t="s">
        <v>32</v>
      </c>
      <c r="I33" s="248" t="s">
        <v>33</v>
      </c>
      <c r="J33" s="250" t="s">
        <v>12</v>
      </c>
      <c r="K33" s="15" t="s">
        <v>13</v>
      </c>
      <c r="L33" s="22">
        <v>0</v>
      </c>
      <c r="M33" s="22">
        <v>0</v>
      </c>
      <c r="N33" s="91">
        <v>0</v>
      </c>
    </row>
    <row r="34" spans="1:14" s="3" customFormat="1" ht="25.05" customHeight="1" thickBot="1" x14ac:dyDescent="0.4">
      <c r="A34" s="314"/>
      <c r="B34" s="316"/>
      <c r="C34" s="316"/>
      <c r="D34" s="316"/>
      <c r="E34" s="222"/>
      <c r="F34" s="311"/>
      <c r="G34" s="216"/>
      <c r="H34" s="247"/>
      <c r="I34" s="249"/>
      <c r="J34" s="251"/>
      <c r="K34" s="123" t="s">
        <v>15</v>
      </c>
      <c r="L34" s="46">
        <f>SUM(L33:L33)</f>
        <v>0</v>
      </c>
      <c r="M34" s="46">
        <f>SUM(M33:M33)</f>
        <v>0</v>
      </c>
      <c r="N34" s="63">
        <f>SUM(N33:N33)</f>
        <v>0</v>
      </c>
    </row>
    <row r="35" spans="1:14" s="3" customFormat="1" ht="25.05" customHeight="1" thickBot="1" x14ac:dyDescent="0.4">
      <c r="A35" s="315"/>
      <c r="B35" s="317"/>
      <c r="C35" s="317"/>
      <c r="D35" s="317"/>
      <c r="E35" s="223"/>
      <c r="F35" s="197"/>
      <c r="G35" s="217"/>
      <c r="H35" s="437" t="s">
        <v>17</v>
      </c>
      <c r="I35" s="438"/>
      <c r="J35" s="438"/>
      <c r="K35" s="439"/>
      <c r="L35" s="65">
        <f>L34+L32+L30</f>
        <v>82.6</v>
      </c>
      <c r="M35" s="65">
        <f>M34+M32+M30</f>
        <v>84.4</v>
      </c>
      <c r="N35" s="166">
        <f>N34+N32+N30</f>
        <v>50</v>
      </c>
    </row>
    <row r="36" spans="1:14" s="3" customFormat="1" ht="25.05" customHeight="1" thickBot="1" x14ac:dyDescent="0.4">
      <c r="A36" s="188">
        <v>7</v>
      </c>
      <c r="B36" s="190">
        <v>1</v>
      </c>
      <c r="C36" s="190">
        <v>2</v>
      </c>
      <c r="D36" s="192">
        <v>4</v>
      </c>
      <c r="E36" s="221">
        <v>3</v>
      </c>
      <c r="F36" s="196" t="s">
        <v>194</v>
      </c>
      <c r="G36" s="216" t="s">
        <v>165</v>
      </c>
      <c r="H36" s="322" t="s">
        <v>34</v>
      </c>
      <c r="I36" s="373" t="s">
        <v>191</v>
      </c>
      <c r="J36" s="322" t="s">
        <v>228</v>
      </c>
      <c r="K36" s="122" t="s">
        <v>13</v>
      </c>
      <c r="L36" s="19">
        <v>5.5</v>
      </c>
      <c r="M36" s="19">
        <v>7</v>
      </c>
      <c r="N36" s="85">
        <v>7</v>
      </c>
    </row>
    <row r="37" spans="1:14" s="3" customFormat="1" ht="25.05" customHeight="1" thickBot="1" x14ac:dyDescent="0.4">
      <c r="A37" s="220"/>
      <c r="B37" s="321"/>
      <c r="C37" s="321"/>
      <c r="D37" s="320"/>
      <c r="E37" s="222"/>
      <c r="F37" s="311"/>
      <c r="G37" s="216"/>
      <c r="H37" s="238"/>
      <c r="I37" s="241"/>
      <c r="J37" s="319"/>
      <c r="K37" s="123" t="s">
        <v>15</v>
      </c>
      <c r="L37" s="46">
        <f>SUM(L36)</f>
        <v>5.5</v>
      </c>
      <c r="M37" s="46">
        <f t="shared" ref="M37:N37" si="1">SUM(M36)</f>
        <v>7</v>
      </c>
      <c r="N37" s="63">
        <f t="shared" si="1"/>
        <v>7</v>
      </c>
    </row>
    <row r="38" spans="1:14" s="3" customFormat="1" ht="25.05" customHeight="1" thickBot="1" x14ac:dyDescent="0.4">
      <c r="A38" s="220"/>
      <c r="B38" s="321"/>
      <c r="C38" s="321"/>
      <c r="D38" s="320"/>
      <c r="E38" s="222"/>
      <c r="F38" s="311"/>
      <c r="G38" s="216" t="s">
        <v>165</v>
      </c>
      <c r="H38" s="238" t="s">
        <v>37</v>
      </c>
      <c r="I38" s="241" t="s">
        <v>193</v>
      </c>
      <c r="J38" s="238" t="s">
        <v>228</v>
      </c>
      <c r="K38" s="122" t="s">
        <v>13</v>
      </c>
      <c r="L38" s="23">
        <v>3</v>
      </c>
      <c r="M38" s="36">
        <v>3</v>
      </c>
      <c r="N38" s="92">
        <v>3</v>
      </c>
    </row>
    <row r="39" spans="1:14" s="3" customFormat="1" ht="25.05" customHeight="1" thickBot="1" x14ac:dyDescent="0.4">
      <c r="A39" s="220"/>
      <c r="B39" s="321"/>
      <c r="C39" s="321"/>
      <c r="D39" s="320"/>
      <c r="E39" s="222"/>
      <c r="F39" s="311"/>
      <c r="G39" s="216"/>
      <c r="H39" s="238"/>
      <c r="I39" s="241"/>
      <c r="J39" s="319"/>
      <c r="K39" s="123" t="s">
        <v>15</v>
      </c>
      <c r="L39" s="46">
        <f>SUM(L38:L38)</f>
        <v>3</v>
      </c>
      <c r="M39" s="46">
        <f>SUM(M38:M38)</f>
        <v>3</v>
      </c>
      <c r="N39" s="63">
        <f>SUM(N38:N38)</f>
        <v>3</v>
      </c>
    </row>
    <row r="40" spans="1:14" s="3" customFormat="1" ht="25.05" customHeight="1" thickBot="1" x14ac:dyDescent="0.4">
      <c r="A40" s="220"/>
      <c r="B40" s="321"/>
      <c r="C40" s="321"/>
      <c r="D40" s="320"/>
      <c r="E40" s="222"/>
      <c r="F40" s="311"/>
      <c r="G40" s="216" t="s">
        <v>165</v>
      </c>
      <c r="H40" s="326" t="s">
        <v>40</v>
      </c>
      <c r="I40" s="329" t="s">
        <v>41</v>
      </c>
      <c r="J40" s="326" t="s">
        <v>228</v>
      </c>
      <c r="K40" s="119" t="s">
        <v>13</v>
      </c>
      <c r="L40" s="24">
        <v>3</v>
      </c>
      <c r="M40" s="24">
        <v>5</v>
      </c>
      <c r="N40" s="89">
        <v>6</v>
      </c>
    </row>
    <row r="41" spans="1:14" s="3" customFormat="1" ht="25.05" customHeight="1" thickBot="1" x14ac:dyDescent="0.4">
      <c r="A41" s="220"/>
      <c r="B41" s="321"/>
      <c r="C41" s="321"/>
      <c r="D41" s="320"/>
      <c r="E41" s="222"/>
      <c r="F41" s="311"/>
      <c r="G41" s="216"/>
      <c r="H41" s="326"/>
      <c r="I41" s="329"/>
      <c r="J41" s="330"/>
      <c r="K41" s="123" t="s">
        <v>15</v>
      </c>
      <c r="L41" s="46">
        <f>SUM(L40)</f>
        <v>3</v>
      </c>
      <c r="M41" s="46">
        <f t="shared" ref="M41:N41" si="2">SUM(M40)</f>
        <v>5</v>
      </c>
      <c r="N41" s="63">
        <f t="shared" si="2"/>
        <v>6</v>
      </c>
    </row>
    <row r="42" spans="1:14" s="3" customFormat="1" ht="25.05" customHeight="1" thickBot="1" x14ac:dyDescent="0.4">
      <c r="A42" s="220"/>
      <c r="B42" s="321"/>
      <c r="C42" s="321"/>
      <c r="D42" s="320"/>
      <c r="E42" s="222"/>
      <c r="F42" s="311"/>
      <c r="G42" s="216" t="s">
        <v>165</v>
      </c>
      <c r="H42" s="326" t="s">
        <v>43</v>
      </c>
      <c r="I42" s="329" t="s">
        <v>44</v>
      </c>
      <c r="J42" s="326" t="s">
        <v>228</v>
      </c>
      <c r="K42" s="119" t="s">
        <v>13</v>
      </c>
      <c r="L42" s="24">
        <v>8</v>
      </c>
      <c r="M42" s="24">
        <v>15</v>
      </c>
      <c r="N42" s="89">
        <v>15</v>
      </c>
    </row>
    <row r="43" spans="1:14" s="3" customFormat="1" ht="25.05" customHeight="1" thickBot="1" x14ac:dyDescent="0.4">
      <c r="A43" s="220"/>
      <c r="B43" s="321"/>
      <c r="C43" s="321"/>
      <c r="D43" s="320"/>
      <c r="E43" s="222"/>
      <c r="F43" s="311"/>
      <c r="G43" s="216"/>
      <c r="H43" s="331"/>
      <c r="I43" s="331"/>
      <c r="J43" s="332"/>
      <c r="K43" s="123" t="s">
        <v>15</v>
      </c>
      <c r="L43" s="46">
        <f>SUM(L42)</f>
        <v>8</v>
      </c>
      <c r="M43" s="46">
        <f t="shared" ref="M43:N43" si="3">SUM(M42)</f>
        <v>15</v>
      </c>
      <c r="N43" s="63">
        <f t="shared" si="3"/>
        <v>15</v>
      </c>
    </row>
    <row r="44" spans="1:14" s="3" customFormat="1" ht="25.05" customHeight="1" thickBot="1" x14ac:dyDescent="0.4">
      <c r="A44" s="220"/>
      <c r="B44" s="321"/>
      <c r="C44" s="321"/>
      <c r="D44" s="320"/>
      <c r="E44" s="222"/>
      <c r="F44" s="311"/>
      <c r="G44" s="216" t="s">
        <v>165</v>
      </c>
      <c r="H44" s="326" t="s">
        <v>238</v>
      </c>
      <c r="I44" s="328" t="s">
        <v>243</v>
      </c>
      <c r="J44" s="326" t="s">
        <v>228</v>
      </c>
      <c r="K44" s="31" t="s">
        <v>13</v>
      </c>
      <c r="L44" s="26">
        <v>22</v>
      </c>
      <c r="M44" s="26">
        <v>50</v>
      </c>
      <c r="N44" s="90">
        <v>50</v>
      </c>
    </row>
    <row r="45" spans="1:14" s="3" customFormat="1" ht="25.05" customHeight="1" thickBot="1" x14ac:dyDescent="0.4">
      <c r="A45" s="220"/>
      <c r="B45" s="321"/>
      <c r="C45" s="321"/>
      <c r="D45" s="320"/>
      <c r="E45" s="222"/>
      <c r="F45" s="311"/>
      <c r="G45" s="216"/>
      <c r="H45" s="327"/>
      <c r="I45" s="327"/>
      <c r="J45" s="327"/>
      <c r="K45" s="121" t="s">
        <v>15</v>
      </c>
      <c r="L45" s="47">
        <f>SUM(L44)</f>
        <v>22</v>
      </c>
      <c r="M45" s="47">
        <f>SUM(M44)</f>
        <v>50</v>
      </c>
      <c r="N45" s="64">
        <f>SUM(N44)</f>
        <v>50</v>
      </c>
    </row>
    <row r="46" spans="1:14" s="3" customFormat="1" ht="25.05" customHeight="1" thickBot="1" x14ac:dyDescent="0.4">
      <c r="A46" s="189"/>
      <c r="B46" s="191"/>
      <c r="C46" s="191"/>
      <c r="D46" s="193"/>
      <c r="E46" s="223"/>
      <c r="F46" s="197"/>
      <c r="G46" s="217"/>
      <c r="H46" s="323" t="s">
        <v>17</v>
      </c>
      <c r="I46" s="324"/>
      <c r="J46" s="324"/>
      <c r="K46" s="325"/>
      <c r="L46" s="66">
        <f>SUM(L37+L39+L41+L43+L45)</f>
        <v>41.5</v>
      </c>
      <c r="M46" s="66">
        <f>SUM(M37+M39+M41+M43+M45)</f>
        <v>80</v>
      </c>
      <c r="N46" s="67">
        <f>SUM(N37+N39+N41+N43+N45)</f>
        <v>81</v>
      </c>
    </row>
    <row r="47" spans="1:14" s="3" customFormat="1" ht="25.05" customHeight="1" x14ac:dyDescent="0.35">
      <c r="A47" s="203">
        <v>7</v>
      </c>
      <c r="B47" s="206">
        <v>1</v>
      </c>
      <c r="C47" s="206">
        <v>2</v>
      </c>
      <c r="D47" s="209">
        <v>4</v>
      </c>
      <c r="E47" s="212">
        <v>4</v>
      </c>
      <c r="F47" s="213" t="s">
        <v>235</v>
      </c>
      <c r="G47" s="216" t="s">
        <v>233</v>
      </c>
      <c r="H47" s="218" t="s">
        <v>234</v>
      </c>
      <c r="I47" s="241" t="s">
        <v>235</v>
      </c>
      <c r="J47" s="238" t="s">
        <v>12</v>
      </c>
      <c r="K47" s="240" t="s">
        <v>13</v>
      </c>
      <c r="L47" s="236">
        <v>3</v>
      </c>
      <c r="M47" s="232">
        <v>40</v>
      </c>
      <c r="N47" s="234">
        <v>30</v>
      </c>
    </row>
    <row r="48" spans="1:14" s="3" customFormat="1" ht="25.05" customHeight="1" thickBot="1" x14ac:dyDescent="0.4">
      <c r="A48" s="204"/>
      <c r="B48" s="207"/>
      <c r="C48" s="207"/>
      <c r="D48" s="210"/>
      <c r="E48" s="212"/>
      <c r="F48" s="214"/>
      <c r="G48" s="216"/>
      <c r="H48" s="218"/>
      <c r="I48" s="241"/>
      <c r="J48" s="238"/>
      <c r="K48" s="200"/>
      <c r="L48" s="237"/>
      <c r="M48" s="233"/>
      <c r="N48" s="235"/>
    </row>
    <row r="49" spans="1:115" s="3" customFormat="1" ht="25.05" customHeight="1" thickBot="1" x14ac:dyDescent="0.4">
      <c r="A49" s="204"/>
      <c r="B49" s="207"/>
      <c r="C49" s="207"/>
      <c r="D49" s="210"/>
      <c r="E49" s="212"/>
      <c r="F49" s="214"/>
      <c r="G49" s="216"/>
      <c r="H49" s="219"/>
      <c r="I49" s="242"/>
      <c r="J49" s="239"/>
      <c r="K49" s="121" t="s">
        <v>15</v>
      </c>
      <c r="L49" s="59">
        <f>SUM(L47)</f>
        <v>3</v>
      </c>
      <c r="M49" s="59">
        <f>M47</f>
        <v>40</v>
      </c>
      <c r="N49" s="60">
        <f>N47</f>
        <v>30</v>
      </c>
    </row>
    <row r="50" spans="1:115" s="3" customFormat="1" ht="25.05" customHeight="1" thickBot="1" x14ac:dyDescent="0.4">
      <c r="A50" s="205"/>
      <c r="B50" s="208"/>
      <c r="C50" s="208"/>
      <c r="D50" s="211"/>
      <c r="E50" s="212"/>
      <c r="F50" s="215"/>
      <c r="G50" s="217"/>
      <c r="H50" s="243" t="s">
        <v>17</v>
      </c>
      <c r="I50" s="244"/>
      <c r="J50" s="244"/>
      <c r="K50" s="245"/>
      <c r="L50" s="174">
        <f>SUM(L49)</f>
        <v>3</v>
      </c>
      <c r="M50" s="174">
        <f>M49</f>
        <v>40</v>
      </c>
      <c r="N50" s="175">
        <f>N49</f>
        <v>30</v>
      </c>
    </row>
    <row r="51" spans="1:115" s="3" customFormat="1" ht="25.05" customHeight="1" thickBot="1" x14ac:dyDescent="0.4">
      <c r="A51" s="81">
        <v>7</v>
      </c>
      <c r="B51" s="8">
        <v>1</v>
      </c>
      <c r="C51" s="8">
        <v>2</v>
      </c>
      <c r="D51" s="27">
        <v>4</v>
      </c>
      <c r="E51" s="400" t="s">
        <v>18</v>
      </c>
      <c r="F51" s="401"/>
      <c r="G51" s="401"/>
      <c r="H51" s="402"/>
      <c r="I51" s="402"/>
      <c r="J51" s="402"/>
      <c r="K51" s="402"/>
      <c r="L51" s="155">
        <f>L28+L35+L46+L50</f>
        <v>139.1</v>
      </c>
      <c r="M51" s="156">
        <f t="shared" ref="M51:N51" si="4">M28+M35+M46+M50</f>
        <v>218.4</v>
      </c>
      <c r="N51" s="157">
        <f t="shared" si="4"/>
        <v>169</v>
      </c>
    </row>
    <row r="52" spans="1:115" s="3" customFormat="1" ht="25.05" customHeight="1" thickBot="1" x14ac:dyDescent="0.4">
      <c r="A52" s="81">
        <v>7</v>
      </c>
      <c r="B52" s="9">
        <v>1</v>
      </c>
      <c r="C52" s="9">
        <v>2</v>
      </c>
      <c r="D52" s="10"/>
      <c r="E52" s="374" t="s">
        <v>46</v>
      </c>
      <c r="F52" s="374"/>
      <c r="G52" s="374"/>
      <c r="H52" s="374"/>
      <c r="I52" s="374"/>
      <c r="J52" s="374"/>
      <c r="K52" s="375"/>
      <c r="L52" s="176">
        <f>SUM(L51)</f>
        <v>139.1</v>
      </c>
      <c r="M52" s="177">
        <f>SUM(M51)</f>
        <v>218.4</v>
      </c>
      <c r="N52" s="178">
        <f>SUM(N51)</f>
        <v>169</v>
      </c>
    </row>
    <row r="53" spans="1:115" s="3" customFormat="1" ht="25.05" customHeight="1" x14ac:dyDescent="0.35">
      <c r="A53" s="81">
        <v>7</v>
      </c>
      <c r="B53" s="8">
        <v>1</v>
      </c>
      <c r="C53" s="8">
        <v>3</v>
      </c>
      <c r="D53" s="10"/>
      <c r="E53" s="9" t="s">
        <v>9</v>
      </c>
      <c r="F53" s="403" t="s">
        <v>47</v>
      </c>
      <c r="G53" s="403"/>
      <c r="H53" s="403"/>
      <c r="I53" s="403"/>
      <c r="J53" s="403"/>
      <c r="K53" s="403"/>
      <c r="L53" s="404"/>
      <c r="M53" s="404"/>
      <c r="N53" s="405"/>
    </row>
    <row r="54" spans="1:115" s="3" customFormat="1" ht="25.05" customHeight="1" x14ac:dyDescent="0.35">
      <c r="A54" s="82">
        <v>7</v>
      </c>
      <c r="B54" s="11">
        <v>1</v>
      </c>
      <c r="C54" s="11">
        <v>3</v>
      </c>
      <c r="D54" s="12">
        <v>1</v>
      </c>
      <c r="E54" s="42"/>
      <c r="F54" s="369" t="s">
        <v>48</v>
      </c>
      <c r="G54" s="370"/>
      <c r="H54" s="371"/>
      <c r="I54" s="371"/>
      <c r="J54" s="371"/>
      <c r="K54" s="371"/>
      <c r="L54" s="371"/>
      <c r="M54" s="371"/>
      <c r="N54" s="372"/>
    </row>
    <row r="55" spans="1:115" s="3" customFormat="1" ht="25.05" customHeight="1" thickBot="1" x14ac:dyDescent="0.4">
      <c r="A55" s="188">
        <v>7</v>
      </c>
      <c r="B55" s="190">
        <v>1</v>
      </c>
      <c r="C55" s="190">
        <v>3</v>
      </c>
      <c r="D55" s="192">
        <v>1</v>
      </c>
      <c r="E55" s="194">
        <v>1</v>
      </c>
      <c r="F55" s="196" t="s">
        <v>230</v>
      </c>
      <c r="G55" s="198" t="s">
        <v>231</v>
      </c>
      <c r="H55" s="194" t="s">
        <v>232</v>
      </c>
      <c r="I55" s="196" t="s">
        <v>230</v>
      </c>
      <c r="J55" s="221" t="s">
        <v>12</v>
      </c>
      <c r="K55" s="18" t="s">
        <v>13</v>
      </c>
      <c r="L55" s="35">
        <v>0</v>
      </c>
      <c r="M55" s="37">
        <v>40</v>
      </c>
      <c r="N55" s="37">
        <v>40</v>
      </c>
    </row>
    <row r="56" spans="1:115" s="3" customFormat="1" ht="25.05" customHeight="1" thickBot="1" x14ac:dyDescent="0.4">
      <c r="A56" s="189"/>
      <c r="B56" s="191"/>
      <c r="C56" s="191"/>
      <c r="D56" s="193"/>
      <c r="E56" s="195"/>
      <c r="F56" s="197"/>
      <c r="G56" s="199"/>
      <c r="H56" s="195"/>
      <c r="I56" s="197"/>
      <c r="J56" s="223"/>
      <c r="K56" s="48" t="s">
        <v>15</v>
      </c>
      <c r="L56" s="46">
        <f>SUM(L55)</f>
        <v>0</v>
      </c>
      <c r="M56" s="46">
        <f t="shared" ref="M56:N58" si="5">SUM(M55)</f>
        <v>40</v>
      </c>
      <c r="N56" s="63">
        <f t="shared" si="5"/>
        <v>40</v>
      </c>
    </row>
    <row r="57" spans="1:115" s="3" customFormat="1" ht="25.05" customHeight="1" thickBot="1" x14ac:dyDescent="0.4">
      <c r="A57" s="203">
        <v>7</v>
      </c>
      <c r="B57" s="333">
        <v>1</v>
      </c>
      <c r="C57" s="333">
        <v>3</v>
      </c>
      <c r="D57" s="209">
        <v>1</v>
      </c>
      <c r="E57" s="336">
        <v>2</v>
      </c>
      <c r="F57" s="197" t="s">
        <v>84</v>
      </c>
      <c r="G57" s="381" t="s">
        <v>173</v>
      </c>
      <c r="H57" s="200" t="s">
        <v>49</v>
      </c>
      <c r="I57" s="242" t="s">
        <v>50</v>
      </c>
      <c r="J57" s="239" t="s">
        <v>228</v>
      </c>
      <c r="K57" s="169" t="s">
        <v>13</v>
      </c>
      <c r="L57" s="19">
        <v>0</v>
      </c>
      <c r="M57" s="173">
        <v>0</v>
      </c>
      <c r="N57" s="173">
        <v>0</v>
      </c>
    </row>
    <row r="58" spans="1:115" s="3" customFormat="1" ht="25.05" customHeight="1" thickBot="1" x14ac:dyDescent="0.4">
      <c r="A58" s="204"/>
      <c r="B58" s="334"/>
      <c r="C58" s="334"/>
      <c r="D58" s="210"/>
      <c r="E58" s="337"/>
      <c r="F58" s="212"/>
      <c r="G58" s="406"/>
      <c r="H58" s="202"/>
      <c r="I58" s="373"/>
      <c r="J58" s="382"/>
      <c r="K58" s="48" t="s">
        <v>15</v>
      </c>
      <c r="L58" s="46">
        <f>SUM(L57)</f>
        <v>0</v>
      </c>
      <c r="M58" s="46">
        <f t="shared" si="5"/>
        <v>0</v>
      </c>
      <c r="N58" s="63">
        <f t="shared" si="5"/>
        <v>0</v>
      </c>
    </row>
    <row r="59" spans="1:115" s="28" customFormat="1" ht="25.05" customHeight="1" thickBot="1" x14ac:dyDescent="0.4">
      <c r="A59" s="204"/>
      <c r="B59" s="334"/>
      <c r="C59" s="334"/>
      <c r="D59" s="210"/>
      <c r="E59" s="337"/>
      <c r="F59" s="212"/>
      <c r="G59" s="406"/>
      <c r="H59" s="350" t="s">
        <v>51</v>
      </c>
      <c r="I59" s="380" t="s">
        <v>184</v>
      </c>
      <c r="J59" s="350" t="s">
        <v>12</v>
      </c>
      <c r="K59" s="25" t="s">
        <v>13</v>
      </c>
      <c r="L59" s="24">
        <v>0</v>
      </c>
      <c r="M59" s="24">
        <v>5</v>
      </c>
      <c r="N59" s="24">
        <v>0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</row>
    <row r="60" spans="1:115" s="3" customFormat="1" ht="25.05" customHeight="1" thickBot="1" x14ac:dyDescent="0.4">
      <c r="A60" s="204"/>
      <c r="B60" s="334"/>
      <c r="C60" s="334"/>
      <c r="D60" s="210"/>
      <c r="E60" s="337"/>
      <c r="F60" s="212"/>
      <c r="G60" s="406"/>
      <c r="H60" s="221"/>
      <c r="I60" s="196"/>
      <c r="J60" s="381"/>
      <c r="K60" s="183" t="s">
        <v>15</v>
      </c>
      <c r="L60" s="46">
        <f>SUM(L59)</f>
        <v>0</v>
      </c>
      <c r="M60" s="46">
        <f t="shared" ref="M60:N60" si="6">SUM(M59)</f>
        <v>5</v>
      </c>
      <c r="N60" s="63">
        <f t="shared" si="6"/>
        <v>0</v>
      </c>
    </row>
    <row r="61" spans="1:115" s="3" customFormat="1" ht="25.05" customHeight="1" thickBot="1" x14ac:dyDescent="0.4">
      <c r="A61" s="205"/>
      <c r="B61" s="335"/>
      <c r="C61" s="335"/>
      <c r="D61" s="210"/>
      <c r="E61" s="337"/>
      <c r="F61" s="196"/>
      <c r="G61" s="406"/>
      <c r="H61" s="384" t="s">
        <v>17</v>
      </c>
      <c r="I61" s="384"/>
      <c r="J61" s="384"/>
      <c r="K61" s="384"/>
      <c r="L61" s="182">
        <f>L58+L60+L56</f>
        <v>0</v>
      </c>
      <c r="M61" s="172">
        <f>M58+M60+M56</f>
        <v>45</v>
      </c>
      <c r="N61" s="172">
        <f>N58+N60+N56</f>
        <v>40</v>
      </c>
    </row>
    <row r="62" spans="1:115" s="3" customFormat="1" ht="25.05" customHeight="1" thickBot="1" x14ac:dyDescent="0.4">
      <c r="A62" s="88">
        <v>7</v>
      </c>
      <c r="B62" s="17">
        <v>1</v>
      </c>
      <c r="C62" s="17">
        <v>2</v>
      </c>
      <c r="D62" s="42">
        <v>1</v>
      </c>
      <c r="E62" s="170"/>
      <c r="F62" s="383" t="s">
        <v>18</v>
      </c>
      <c r="G62" s="383"/>
      <c r="H62" s="383"/>
      <c r="I62" s="383"/>
      <c r="J62" s="383"/>
      <c r="K62" s="383"/>
      <c r="L62" s="181">
        <f>SUM(L61)</f>
        <v>0</v>
      </c>
      <c r="M62" s="171">
        <f t="shared" ref="M62:N62" si="7">SUM(M61)</f>
        <v>45</v>
      </c>
      <c r="N62" s="171">
        <f t="shared" si="7"/>
        <v>40</v>
      </c>
    </row>
    <row r="63" spans="1:115" s="30" customFormat="1" ht="25.05" customHeight="1" x14ac:dyDescent="0.35">
      <c r="A63" s="81">
        <v>7</v>
      </c>
      <c r="B63" s="8">
        <v>1</v>
      </c>
      <c r="C63" s="8">
        <v>3</v>
      </c>
      <c r="D63" s="42">
        <v>2</v>
      </c>
      <c r="E63" s="44"/>
      <c r="F63" s="351" t="s">
        <v>180</v>
      </c>
      <c r="G63" s="351"/>
      <c r="H63" s="352"/>
      <c r="I63" s="352"/>
      <c r="J63" s="352"/>
      <c r="K63" s="352"/>
      <c r="L63" s="352"/>
      <c r="M63" s="352"/>
      <c r="N63" s="35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</row>
    <row r="64" spans="1:115" s="3" customFormat="1" ht="25.05" customHeight="1" x14ac:dyDescent="0.35">
      <c r="A64" s="347">
        <v>7</v>
      </c>
      <c r="B64" s="348">
        <v>1</v>
      </c>
      <c r="C64" s="348">
        <v>3</v>
      </c>
      <c r="D64" s="349">
        <v>2</v>
      </c>
      <c r="E64" s="350">
        <v>1</v>
      </c>
      <c r="F64" s="275" t="s">
        <v>85</v>
      </c>
      <c r="G64" s="202" t="s">
        <v>174</v>
      </c>
      <c r="H64" s="356" t="s">
        <v>52</v>
      </c>
      <c r="I64" s="337" t="s">
        <v>227</v>
      </c>
      <c r="J64" s="377" t="s">
        <v>53</v>
      </c>
      <c r="K64" s="68" t="s">
        <v>13</v>
      </c>
      <c r="L64" s="29">
        <v>0</v>
      </c>
      <c r="M64" s="26">
        <v>0</v>
      </c>
      <c r="N64" s="90">
        <v>0</v>
      </c>
    </row>
    <row r="65" spans="1:115" s="3" customFormat="1" ht="25.05" customHeight="1" x14ac:dyDescent="0.35">
      <c r="A65" s="347"/>
      <c r="B65" s="348"/>
      <c r="C65" s="348"/>
      <c r="D65" s="349"/>
      <c r="E65" s="350"/>
      <c r="F65" s="311"/>
      <c r="G65" s="240"/>
      <c r="H65" s="316"/>
      <c r="I65" s="311"/>
      <c r="J65" s="216"/>
      <c r="K65" s="69" t="s">
        <v>14</v>
      </c>
      <c r="L65" s="29">
        <v>0</v>
      </c>
      <c r="M65" s="26">
        <v>0</v>
      </c>
      <c r="N65" s="90">
        <v>0</v>
      </c>
    </row>
    <row r="66" spans="1:115" s="3" customFormat="1" ht="25.05" customHeight="1" thickBot="1" x14ac:dyDescent="0.4">
      <c r="A66" s="347"/>
      <c r="B66" s="348"/>
      <c r="C66" s="348"/>
      <c r="D66" s="349"/>
      <c r="E66" s="350"/>
      <c r="F66" s="311"/>
      <c r="G66" s="240"/>
      <c r="H66" s="357"/>
      <c r="I66" s="357"/>
      <c r="J66" s="378"/>
      <c r="K66" s="70" t="s">
        <v>54</v>
      </c>
      <c r="L66" s="29">
        <v>0</v>
      </c>
      <c r="M66" s="26">
        <v>0</v>
      </c>
      <c r="N66" s="90">
        <v>0</v>
      </c>
    </row>
    <row r="67" spans="1:115" s="3" customFormat="1" ht="25.05" customHeight="1" thickBot="1" x14ac:dyDescent="0.4">
      <c r="A67" s="347"/>
      <c r="B67" s="348"/>
      <c r="C67" s="348"/>
      <c r="D67" s="349"/>
      <c r="E67" s="350"/>
      <c r="F67" s="311"/>
      <c r="G67" s="240"/>
      <c r="H67" s="358"/>
      <c r="I67" s="358"/>
      <c r="J67" s="379"/>
      <c r="K67" s="48" t="s">
        <v>15</v>
      </c>
      <c r="L67" s="46">
        <f>SUM(L64:L66)</f>
        <v>0</v>
      </c>
      <c r="M67" s="46">
        <f t="shared" ref="M67:N67" si="8">SUM(M64:M66)</f>
        <v>0</v>
      </c>
      <c r="N67" s="63">
        <f t="shared" si="8"/>
        <v>0</v>
      </c>
    </row>
    <row r="68" spans="1:115" s="3" customFormat="1" ht="25.05" customHeight="1" x14ac:dyDescent="0.35">
      <c r="A68" s="347"/>
      <c r="B68" s="348"/>
      <c r="C68" s="348"/>
      <c r="D68" s="349"/>
      <c r="E68" s="350"/>
      <c r="F68" s="354"/>
      <c r="G68" s="385" t="s">
        <v>174</v>
      </c>
      <c r="H68" s="248" t="s">
        <v>55</v>
      </c>
      <c r="I68" s="248" t="s">
        <v>226</v>
      </c>
      <c r="J68" s="346" t="s">
        <v>53</v>
      </c>
      <c r="K68" s="31" t="s">
        <v>13</v>
      </c>
      <c r="L68" s="29">
        <v>0</v>
      </c>
      <c r="M68" s="26">
        <v>0</v>
      </c>
      <c r="N68" s="90">
        <v>0</v>
      </c>
    </row>
    <row r="69" spans="1:115" s="3" customFormat="1" ht="25.05" customHeight="1" x14ac:dyDescent="0.35">
      <c r="A69" s="347"/>
      <c r="B69" s="348"/>
      <c r="C69" s="348"/>
      <c r="D69" s="349"/>
      <c r="E69" s="350"/>
      <c r="F69" s="354"/>
      <c r="G69" s="385"/>
      <c r="H69" s="390"/>
      <c r="I69" s="390"/>
      <c r="J69" s="222"/>
      <c r="K69" s="32" t="s">
        <v>14</v>
      </c>
      <c r="L69" s="29">
        <v>0</v>
      </c>
      <c r="M69" s="26">
        <v>0</v>
      </c>
      <c r="N69" s="90">
        <v>0</v>
      </c>
    </row>
    <row r="70" spans="1:115" s="3" customFormat="1" ht="25.05" customHeight="1" thickBot="1" x14ac:dyDescent="0.4">
      <c r="A70" s="347"/>
      <c r="B70" s="348"/>
      <c r="C70" s="348"/>
      <c r="D70" s="349"/>
      <c r="E70" s="350"/>
      <c r="F70" s="354"/>
      <c r="G70" s="385"/>
      <c r="H70" s="390"/>
      <c r="I70" s="390"/>
      <c r="J70" s="363"/>
      <c r="K70" s="15" t="s">
        <v>54</v>
      </c>
      <c r="L70" s="29">
        <v>0</v>
      </c>
      <c r="M70" s="26">
        <v>0</v>
      </c>
      <c r="N70" s="90">
        <v>0</v>
      </c>
    </row>
    <row r="71" spans="1:115" s="3" customFormat="1" ht="25.05" customHeight="1" thickBot="1" x14ac:dyDescent="0.4">
      <c r="A71" s="347"/>
      <c r="B71" s="348"/>
      <c r="C71" s="348"/>
      <c r="D71" s="349"/>
      <c r="E71" s="350"/>
      <c r="F71" s="354"/>
      <c r="G71" s="385"/>
      <c r="H71" s="391"/>
      <c r="I71" s="391"/>
      <c r="J71" s="364"/>
      <c r="K71" s="123" t="s">
        <v>15</v>
      </c>
      <c r="L71" s="162">
        <f>SUM(L68:L70)</f>
        <v>0</v>
      </c>
      <c r="M71" s="162">
        <f>SUM(M68:M70)</f>
        <v>0</v>
      </c>
      <c r="N71" s="163">
        <f>SUM(N68:N70)</f>
        <v>0</v>
      </c>
    </row>
    <row r="72" spans="1:115" s="3" customFormat="1" ht="25.05" customHeight="1" x14ac:dyDescent="0.35">
      <c r="A72" s="347"/>
      <c r="B72" s="348"/>
      <c r="C72" s="348"/>
      <c r="D72" s="349"/>
      <c r="E72" s="350"/>
      <c r="F72" s="354"/>
      <c r="G72" s="397" t="s">
        <v>174</v>
      </c>
      <c r="H72" s="248" t="s">
        <v>56</v>
      </c>
      <c r="I72" s="394" t="s">
        <v>223</v>
      </c>
      <c r="J72" s="239" t="s">
        <v>12</v>
      </c>
      <c r="K72" s="51" t="s">
        <v>13</v>
      </c>
      <c r="L72" s="161">
        <v>57</v>
      </c>
      <c r="M72" s="161">
        <v>113</v>
      </c>
      <c r="N72" s="167">
        <v>52.2</v>
      </c>
    </row>
    <row r="73" spans="1:115" s="3" customFormat="1" ht="25.05" customHeight="1" x14ac:dyDescent="0.35">
      <c r="A73" s="347"/>
      <c r="B73" s="348"/>
      <c r="C73" s="348"/>
      <c r="D73" s="349"/>
      <c r="E73" s="350"/>
      <c r="F73" s="354"/>
      <c r="G73" s="398"/>
      <c r="H73" s="392"/>
      <c r="I73" s="395"/>
      <c r="J73" s="251"/>
      <c r="K73" s="16" t="s">
        <v>14</v>
      </c>
      <c r="L73" s="179">
        <f>SUM(L72*0.8)</f>
        <v>45.6</v>
      </c>
      <c r="M73" s="179">
        <f>SUM(M72*0.8)</f>
        <v>90.4</v>
      </c>
      <c r="N73" s="180">
        <f>SUM(N72*0.8)</f>
        <v>41.760000000000005</v>
      </c>
    </row>
    <row r="74" spans="1:115" s="3" customFormat="1" ht="25.05" customHeight="1" thickBot="1" x14ac:dyDescent="0.4">
      <c r="A74" s="347"/>
      <c r="B74" s="348"/>
      <c r="C74" s="348"/>
      <c r="D74" s="349"/>
      <c r="E74" s="350"/>
      <c r="F74" s="354"/>
      <c r="G74" s="398"/>
      <c r="H74" s="392"/>
      <c r="I74" s="395"/>
      <c r="J74" s="251"/>
      <c r="K74" s="14" t="s">
        <v>178</v>
      </c>
      <c r="L74" s="37">
        <v>0</v>
      </c>
      <c r="M74" s="37">
        <v>0</v>
      </c>
      <c r="N74" s="93">
        <v>0</v>
      </c>
    </row>
    <row r="75" spans="1:115" s="3" customFormat="1" ht="25.05" customHeight="1" thickBot="1" x14ac:dyDescent="0.4">
      <c r="A75" s="347"/>
      <c r="B75" s="348"/>
      <c r="C75" s="348"/>
      <c r="D75" s="349"/>
      <c r="E75" s="350"/>
      <c r="F75" s="354"/>
      <c r="G75" s="399"/>
      <c r="H75" s="393"/>
      <c r="I75" s="396"/>
      <c r="J75" s="382"/>
      <c r="K75" s="123" t="s">
        <v>15</v>
      </c>
      <c r="L75" s="162">
        <f>SUM(L72:L74)</f>
        <v>102.6</v>
      </c>
      <c r="M75" s="162">
        <f>SUM(M72:M74)</f>
        <v>203.4</v>
      </c>
      <c r="N75" s="163">
        <f>SUM(N72:N74)</f>
        <v>93.960000000000008</v>
      </c>
    </row>
    <row r="76" spans="1:115" s="3" customFormat="1" ht="25.05" customHeight="1" thickBot="1" x14ac:dyDescent="0.4">
      <c r="A76" s="347"/>
      <c r="B76" s="348"/>
      <c r="C76" s="348"/>
      <c r="D76" s="349"/>
      <c r="E76" s="350"/>
      <c r="F76" s="354"/>
      <c r="G76" s="385" t="s">
        <v>174</v>
      </c>
      <c r="H76" s="460" t="s">
        <v>57</v>
      </c>
      <c r="I76" s="362" t="s">
        <v>181</v>
      </c>
      <c r="J76" s="239" t="s">
        <v>228</v>
      </c>
      <c r="K76" s="31" t="s">
        <v>13</v>
      </c>
      <c r="L76" s="33">
        <v>5.4</v>
      </c>
      <c r="M76" s="33">
        <v>21.5</v>
      </c>
      <c r="N76" s="94">
        <v>27.9</v>
      </c>
    </row>
    <row r="77" spans="1:115" s="3" customFormat="1" ht="76.8" customHeight="1" thickBot="1" x14ac:dyDescent="0.4">
      <c r="A77" s="347"/>
      <c r="B77" s="348"/>
      <c r="C77" s="348"/>
      <c r="D77" s="349"/>
      <c r="E77" s="350"/>
      <c r="F77" s="354"/>
      <c r="G77" s="386"/>
      <c r="H77" s="461"/>
      <c r="I77" s="462"/>
      <c r="J77" s="251"/>
      <c r="K77" s="123" t="s">
        <v>15</v>
      </c>
      <c r="L77" s="162">
        <f>SUM(L76:L76)</f>
        <v>5.4</v>
      </c>
      <c r="M77" s="162">
        <f>SUM(M76:M76)</f>
        <v>21.5</v>
      </c>
      <c r="N77" s="163">
        <f>SUM(N76:N76)</f>
        <v>27.9</v>
      </c>
    </row>
    <row r="78" spans="1:115" s="3" customFormat="1" ht="79.8" customHeight="1" x14ac:dyDescent="0.35">
      <c r="A78" s="347"/>
      <c r="B78" s="348"/>
      <c r="C78" s="348"/>
      <c r="D78" s="349"/>
      <c r="E78" s="350"/>
      <c r="F78" s="354"/>
      <c r="G78" s="129" t="s">
        <v>174</v>
      </c>
      <c r="H78" s="124" t="s">
        <v>182</v>
      </c>
      <c r="I78" s="125" t="s">
        <v>225</v>
      </c>
      <c r="J78" s="120" t="s">
        <v>12</v>
      </c>
      <c r="K78" s="131" t="s">
        <v>13</v>
      </c>
      <c r="L78" s="33">
        <v>0</v>
      </c>
      <c r="M78" s="33">
        <v>0</v>
      </c>
      <c r="N78" s="94">
        <v>0</v>
      </c>
    </row>
    <row r="79" spans="1:115" s="34" customFormat="1" ht="58.8" customHeight="1" thickBot="1" x14ac:dyDescent="0.4">
      <c r="A79" s="347"/>
      <c r="B79" s="348"/>
      <c r="C79" s="348"/>
      <c r="D79" s="349"/>
      <c r="E79" s="350"/>
      <c r="F79" s="354"/>
      <c r="G79" s="397" t="s">
        <v>174</v>
      </c>
      <c r="H79" s="248" t="s">
        <v>186</v>
      </c>
      <c r="I79" s="362" t="s">
        <v>224</v>
      </c>
      <c r="J79" s="250" t="s">
        <v>12</v>
      </c>
      <c r="K79" s="130" t="s">
        <v>13</v>
      </c>
      <c r="L79" s="164">
        <v>0</v>
      </c>
      <c r="M79" s="164">
        <v>0</v>
      </c>
      <c r="N79" s="168">
        <v>0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</row>
    <row r="80" spans="1:115" s="3" customFormat="1" ht="25.05" customHeight="1" thickBot="1" x14ac:dyDescent="0.4">
      <c r="A80" s="347"/>
      <c r="B80" s="348"/>
      <c r="C80" s="348"/>
      <c r="D80" s="349"/>
      <c r="E80" s="350"/>
      <c r="F80" s="354"/>
      <c r="G80" s="398"/>
      <c r="H80" s="361"/>
      <c r="I80" s="361"/>
      <c r="J80" s="387"/>
      <c r="K80" s="123" t="s">
        <v>15</v>
      </c>
      <c r="L80" s="162">
        <f>SUM(L78:L79)</f>
        <v>0</v>
      </c>
      <c r="M80" s="162">
        <f t="shared" ref="M80:N80" si="9">SUM(M78:M79)</f>
        <v>0</v>
      </c>
      <c r="N80" s="163">
        <f t="shared" si="9"/>
        <v>0</v>
      </c>
    </row>
    <row r="81" spans="1:15" s="3" customFormat="1" ht="25.05" customHeight="1" thickBot="1" x14ac:dyDescent="0.4">
      <c r="A81" s="347"/>
      <c r="B81" s="348"/>
      <c r="C81" s="348"/>
      <c r="D81" s="349"/>
      <c r="E81" s="350"/>
      <c r="F81" s="355"/>
      <c r="G81" s="399"/>
      <c r="H81" s="457" t="s">
        <v>17</v>
      </c>
      <c r="I81" s="457"/>
      <c r="J81" s="457"/>
      <c r="K81" s="458"/>
      <c r="L81" s="104">
        <f>SUM(L67+L71+L75+L77+L80)</f>
        <v>108</v>
      </c>
      <c r="M81" s="105">
        <f>SUM(M67+M71+M75+M77+M80)</f>
        <v>224.9</v>
      </c>
      <c r="N81" s="106">
        <f>SUM(N67+N71+N75+N77+N80)</f>
        <v>121.86000000000001</v>
      </c>
    </row>
    <row r="82" spans="1:15" s="3" customFormat="1" ht="25.05" customHeight="1" thickBot="1" x14ac:dyDescent="0.4">
      <c r="A82" s="338">
        <v>7</v>
      </c>
      <c r="B82" s="341">
        <v>1</v>
      </c>
      <c r="C82" s="341">
        <v>3</v>
      </c>
      <c r="D82" s="343">
        <v>2</v>
      </c>
      <c r="E82" s="345">
        <v>2</v>
      </c>
      <c r="F82" s="196" t="s">
        <v>86</v>
      </c>
      <c r="G82" s="216" t="s">
        <v>175</v>
      </c>
      <c r="H82" s="356" t="s">
        <v>58</v>
      </c>
      <c r="I82" s="337" t="s">
        <v>59</v>
      </c>
      <c r="J82" s="346" t="s">
        <v>12</v>
      </c>
      <c r="K82" s="71" t="s">
        <v>13</v>
      </c>
      <c r="L82" s="24">
        <v>15</v>
      </c>
      <c r="M82" s="24">
        <v>20</v>
      </c>
      <c r="N82" s="89">
        <v>20</v>
      </c>
    </row>
    <row r="83" spans="1:15" s="3" customFormat="1" ht="25.05" customHeight="1" thickBot="1" x14ac:dyDescent="0.4">
      <c r="A83" s="339"/>
      <c r="B83" s="342"/>
      <c r="C83" s="342"/>
      <c r="D83" s="344"/>
      <c r="E83" s="346"/>
      <c r="F83" s="311"/>
      <c r="G83" s="216"/>
      <c r="H83" s="317"/>
      <c r="I83" s="358"/>
      <c r="J83" s="459"/>
      <c r="K83" s="48" t="s">
        <v>15</v>
      </c>
      <c r="L83" s="46">
        <f>SUM(L82)</f>
        <v>15</v>
      </c>
      <c r="M83" s="46">
        <f t="shared" ref="M83:N83" si="10">SUM(M82)</f>
        <v>20</v>
      </c>
      <c r="N83" s="63">
        <f t="shared" si="10"/>
        <v>20</v>
      </c>
    </row>
    <row r="84" spans="1:15" s="3" customFormat="1" ht="25.05" customHeight="1" x14ac:dyDescent="0.35">
      <c r="A84" s="339"/>
      <c r="B84" s="342"/>
      <c r="C84" s="342"/>
      <c r="D84" s="344"/>
      <c r="E84" s="346"/>
      <c r="F84" s="311"/>
      <c r="G84" s="216" t="s">
        <v>175</v>
      </c>
      <c r="H84" s="388" t="s">
        <v>61</v>
      </c>
      <c r="I84" s="389" t="s">
        <v>176</v>
      </c>
      <c r="J84" s="221" t="s">
        <v>12</v>
      </c>
      <c r="K84" s="359" t="s">
        <v>13</v>
      </c>
      <c r="L84" s="365">
        <v>33</v>
      </c>
      <c r="M84" s="365">
        <v>25</v>
      </c>
      <c r="N84" s="367">
        <v>25</v>
      </c>
    </row>
    <row r="85" spans="1:15" s="3" customFormat="1" ht="25.05" customHeight="1" thickBot="1" x14ac:dyDescent="0.4">
      <c r="A85" s="339"/>
      <c r="B85" s="342"/>
      <c r="C85" s="342"/>
      <c r="D85" s="344"/>
      <c r="E85" s="346"/>
      <c r="F85" s="311"/>
      <c r="G85" s="216"/>
      <c r="H85" s="316"/>
      <c r="I85" s="357"/>
      <c r="J85" s="363"/>
      <c r="K85" s="376"/>
      <c r="L85" s="237"/>
      <c r="M85" s="366"/>
      <c r="N85" s="368"/>
    </row>
    <row r="86" spans="1:15" s="3" customFormat="1" ht="25.05" customHeight="1" thickBot="1" x14ac:dyDescent="0.4">
      <c r="A86" s="339"/>
      <c r="B86" s="342"/>
      <c r="C86" s="342"/>
      <c r="D86" s="344"/>
      <c r="E86" s="346"/>
      <c r="F86" s="311"/>
      <c r="G86" s="216"/>
      <c r="H86" s="317"/>
      <c r="I86" s="358"/>
      <c r="J86" s="364"/>
      <c r="K86" s="48" t="s">
        <v>15</v>
      </c>
      <c r="L86" s="46">
        <f>SUM(L84)</f>
        <v>33</v>
      </c>
      <c r="M86" s="46">
        <f t="shared" ref="M86:N86" si="11">SUM(M84)</f>
        <v>25</v>
      </c>
      <c r="N86" s="63">
        <f t="shared" si="11"/>
        <v>25</v>
      </c>
    </row>
    <row r="87" spans="1:15" s="3" customFormat="1" ht="25.05" customHeight="1" x14ac:dyDescent="0.35">
      <c r="A87" s="339"/>
      <c r="B87" s="342"/>
      <c r="C87" s="342"/>
      <c r="D87" s="344"/>
      <c r="E87" s="346"/>
      <c r="F87" s="311"/>
      <c r="G87" s="216" t="s">
        <v>175</v>
      </c>
      <c r="H87" s="456" t="s">
        <v>64</v>
      </c>
      <c r="I87" s="336" t="s">
        <v>65</v>
      </c>
      <c r="J87" s="345" t="s">
        <v>12</v>
      </c>
      <c r="K87" s="359" t="s">
        <v>13</v>
      </c>
      <c r="L87" s="440">
        <v>68</v>
      </c>
      <c r="M87" s="365">
        <v>20</v>
      </c>
      <c r="N87" s="367">
        <v>20</v>
      </c>
    </row>
    <row r="88" spans="1:15" s="3" customFormat="1" ht="25.05" customHeight="1" thickBot="1" x14ac:dyDescent="0.4">
      <c r="A88" s="339"/>
      <c r="B88" s="342"/>
      <c r="C88" s="342"/>
      <c r="D88" s="344"/>
      <c r="E88" s="346"/>
      <c r="F88" s="311"/>
      <c r="G88" s="216"/>
      <c r="H88" s="316"/>
      <c r="I88" s="357"/>
      <c r="J88" s="222"/>
      <c r="K88" s="360"/>
      <c r="L88" s="441"/>
      <c r="M88" s="442"/>
      <c r="N88" s="443"/>
    </row>
    <row r="89" spans="1:15" s="3" customFormat="1" ht="25.05" customHeight="1" thickBot="1" x14ac:dyDescent="0.4">
      <c r="A89" s="339"/>
      <c r="B89" s="342"/>
      <c r="C89" s="342"/>
      <c r="D89" s="344"/>
      <c r="E89" s="346"/>
      <c r="F89" s="311"/>
      <c r="G89" s="216"/>
      <c r="H89" s="316"/>
      <c r="I89" s="357"/>
      <c r="J89" s="363"/>
      <c r="K89" s="48" t="s">
        <v>68</v>
      </c>
      <c r="L89" s="46">
        <f>SUM(L87)</f>
        <v>68</v>
      </c>
      <c r="M89" s="46">
        <f t="shared" ref="M89:N89" si="12">M87</f>
        <v>20</v>
      </c>
      <c r="N89" s="63">
        <f t="shared" si="12"/>
        <v>20</v>
      </c>
    </row>
    <row r="90" spans="1:15" ht="25.05" customHeight="1" thickBot="1" x14ac:dyDescent="0.35">
      <c r="A90" s="340"/>
      <c r="B90" s="342"/>
      <c r="C90" s="342"/>
      <c r="D90" s="344"/>
      <c r="E90" s="346"/>
      <c r="F90" s="311"/>
      <c r="G90" s="381"/>
      <c r="H90" s="452" t="s">
        <v>17</v>
      </c>
      <c r="I90" s="453"/>
      <c r="J90" s="453"/>
      <c r="K90" s="454"/>
      <c r="L90" s="72">
        <f>SUM(L83+L86+L89)</f>
        <v>116</v>
      </c>
      <c r="M90" s="72">
        <f>SUM(M83+M86+M89)</f>
        <v>65</v>
      </c>
      <c r="N90" s="73">
        <f>SUM(N83+N86+N89)</f>
        <v>65</v>
      </c>
    </row>
    <row r="91" spans="1:15" s="3" customFormat="1" ht="25.05" customHeight="1" thickBot="1" x14ac:dyDescent="0.4">
      <c r="A91" s="154">
        <v>7</v>
      </c>
      <c r="B91" s="8">
        <v>1</v>
      </c>
      <c r="C91" s="8">
        <v>3</v>
      </c>
      <c r="D91" s="13">
        <v>2</v>
      </c>
      <c r="E91" s="455" t="s">
        <v>18</v>
      </c>
      <c r="F91" s="455"/>
      <c r="G91" s="455"/>
      <c r="H91" s="455"/>
      <c r="I91" s="455"/>
      <c r="J91" s="455"/>
      <c r="K91" s="455"/>
      <c r="L91" s="74">
        <f>SUM(L81+L90)</f>
        <v>224</v>
      </c>
      <c r="M91" s="74">
        <f>SUM(M81+M90)</f>
        <v>289.89999999999998</v>
      </c>
      <c r="N91" s="75">
        <f>SUM(N81+N90)</f>
        <v>186.86</v>
      </c>
      <c r="O91" s="97"/>
    </row>
    <row r="92" spans="1:15" s="96" customFormat="1" ht="25.05" customHeight="1" thickBot="1" x14ac:dyDescent="0.4">
      <c r="A92" s="154">
        <v>7</v>
      </c>
      <c r="B92" s="8">
        <v>1</v>
      </c>
      <c r="C92" s="8">
        <v>3</v>
      </c>
      <c r="D92" s="374" t="s">
        <v>19</v>
      </c>
      <c r="E92" s="374"/>
      <c r="F92" s="374"/>
      <c r="G92" s="374"/>
      <c r="H92" s="374"/>
      <c r="I92" s="374"/>
      <c r="J92" s="374"/>
      <c r="K92" s="374"/>
      <c r="L92" s="76">
        <f>SUM(L62+L91)</f>
        <v>224</v>
      </c>
      <c r="M92" s="76">
        <f>SUM(M62+M91)</f>
        <v>334.9</v>
      </c>
      <c r="N92" s="77">
        <f>SUM(N62+N91)</f>
        <v>226.86</v>
      </c>
    </row>
    <row r="93" spans="1:15" s="96" customFormat="1" ht="25.05" customHeight="1" thickBot="1" x14ac:dyDescent="0.4">
      <c r="A93" s="95">
        <v>7</v>
      </c>
      <c r="B93" s="413" t="s">
        <v>69</v>
      </c>
      <c r="C93" s="413"/>
      <c r="D93" s="413"/>
      <c r="E93" s="413"/>
      <c r="F93" s="413"/>
      <c r="G93" s="413"/>
      <c r="H93" s="413"/>
      <c r="I93" s="413"/>
      <c r="J93" s="413"/>
      <c r="K93" s="413"/>
      <c r="L93" s="78">
        <f>L92+L52+L22</f>
        <v>363.1</v>
      </c>
      <c r="M93" s="78">
        <f>SUM(M22+M52+M92)</f>
        <v>553.29999999999995</v>
      </c>
      <c r="N93" s="79">
        <f>SUM(N22+N52+N92)</f>
        <v>395.86</v>
      </c>
    </row>
    <row r="94" spans="1:15" s="96" customFormat="1" ht="25.05" customHeight="1" thickBot="1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5" s="96" customFormat="1" ht="25.05" customHeight="1" thickBot="1" x14ac:dyDescent="0.4">
      <c r="A95" s="484"/>
      <c r="B95" s="484"/>
      <c r="C95" s="484"/>
      <c r="D95" s="485" t="s">
        <v>87</v>
      </c>
      <c r="E95" s="486"/>
      <c r="F95" s="486"/>
      <c r="G95" s="486"/>
      <c r="H95" s="486"/>
      <c r="I95" s="486"/>
      <c r="J95" s="486"/>
      <c r="K95" s="486"/>
      <c r="L95" s="486"/>
      <c r="M95" s="486"/>
      <c r="N95" s="487"/>
    </row>
    <row r="96" spans="1:15" s="96" customFormat="1" ht="33" customHeight="1" thickBot="1" x14ac:dyDescent="0.4">
      <c r="D96" s="414" t="s">
        <v>88</v>
      </c>
      <c r="E96" s="415"/>
      <c r="F96" s="415"/>
      <c r="G96" s="415"/>
      <c r="H96" s="415"/>
      <c r="I96" s="415"/>
      <c r="J96" s="415"/>
      <c r="K96" s="98"/>
      <c r="L96" s="99" t="s">
        <v>89</v>
      </c>
      <c r="M96" s="99" t="s">
        <v>90</v>
      </c>
      <c r="N96" s="100" t="s">
        <v>241</v>
      </c>
    </row>
    <row r="97" spans="1:14" s="96" customFormat="1" ht="25.05" customHeight="1" thickBot="1" x14ac:dyDescent="0.4">
      <c r="D97" s="410" t="s">
        <v>91</v>
      </c>
      <c r="E97" s="411"/>
      <c r="F97" s="411"/>
      <c r="G97" s="411"/>
      <c r="H97" s="411"/>
      <c r="I97" s="411"/>
      <c r="J97" s="411"/>
      <c r="K97" s="412"/>
      <c r="L97" s="101"/>
      <c r="M97" s="101"/>
      <c r="N97" s="101"/>
    </row>
    <row r="98" spans="1:14" s="96" customFormat="1" ht="25.05" customHeight="1" thickBot="1" x14ac:dyDescent="0.4">
      <c r="D98" s="428" t="s">
        <v>92</v>
      </c>
      <c r="E98" s="429"/>
      <c r="F98" s="429"/>
      <c r="G98" s="429"/>
      <c r="H98" s="429"/>
      <c r="I98" s="429"/>
      <c r="J98" s="429"/>
      <c r="K98" s="429"/>
      <c r="L98" s="108">
        <f>L99+L107+L108</f>
        <v>363.1</v>
      </c>
      <c r="M98" s="108">
        <f t="shared" ref="M98:N98" si="13">M99+M107+M108</f>
        <v>553.29999999999995</v>
      </c>
      <c r="N98" s="108">
        <f t="shared" si="13"/>
        <v>395.85999999999996</v>
      </c>
    </row>
    <row r="99" spans="1:14" s="96" customFormat="1" ht="25.05" customHeight="1" thickBot="1" x14ac:dyDescent="0.4">
      <c r="D99" s="431" t="s">
        <v>93</v>
      </c>
      <c r="E99" s="432"/>
      <c r="F99" s="432"/>
      <c r="G99" s="432"/>
      <c r="H99" s="432"/>
      <c r="I99" s="432"/>
      <c r="J99" s="432"/>
      <c r="K99" s="433"/>
      <c r="L99" s="109">
        <f>SUM(L100:L106)</f>
        <v>363.1</v>
      </c>
      <c r="M99" s="109">
        <f t="shared" ref="M99:N99" si="14">SUM(M100:M106)</f>
        <v>553.29999999999995</v>
      </c>
      <c r="N99" s="109">
        <f t="shared" si="14"/>
        <v>395.85999999999996</v>
      </c>
    </row>
    <row r="100" spans="1:14" s="96" customFormat="1" ht="22.2" customHeight="1" x14ac:dyDescent="0.35">
      <c r="D100" s="434" t="s">
        <v>242</v>
      </c>
      <c r="E100" s="435"/>
      <c r="F100" s="435"/>
      <c r="G100" s="435"/>
      <c r="H100" s="435"/>
      <c r="I100" s="435"/>
      <c r="J100" s="435"/>
      <c r="K100" s="436"/>
      <c r="L100" s="110">
        <f>SUMIF(K10:K90, "SBB", L10:L90)</f>
        <v>317.5</v>
      </c>
      <c r="M100" s="110">
        <f>SUMIF(K10:K90, "SBB", M10:M90)</f>
        <v>462.9</v>
      </c>
      <c r="N100" s="110">
        <f>SUMIF(K10:K90, "SBB", N10:N90)</f>
        <v>354.09999999999997</v>
      </c>
    </row>
    <row r="101" spans="1:14" s="96" customFormat="1" ht="25.05" customHeight="1" x14ac:dyDescent="0.35">
      <c r="D101" s="419" t="s">
        <v>94</v>
      </c>
      <c r="E101" s="420"/>
      <c r="F101" s="420"/>
      <c r="G101" s="420"/>
      <c r="H101" s="420"/>
      <c r="I101" s="420"/>
      <c r="J101" s="420"/>
      <c r="K101" s="421"/>
      <c r="L101" s="110">
        <f>SUMIF(K10:K90, "AAP", L10:L90)</f>
        <v>0</v>
      </c>
      <c r="M101" s="110">
        <f>SUMIF(K10:K90, "AAP", M10:M90)</f>
        <v>0</v>
      </c>
      <c r="N101" s="110">
        <f>SUMIF(K10:K90, "AAP", N10:N90)</f>
        <v>0</v>
      </c>
    </row>
    <row r="102" spans="1:14" s="96" customFormat="1" ht="25.05" customHeight="1" x14ac:dyDescent="0.35">
      <c r="D102" s="419" t="s">
        <v>95</v>
      </c>
      <c r="E102" s="420"/>
      <c r="F102" s="420"/>
      <c r="G102" s="420"/>
      <c r="H102" s="420"/>
      <c r="I102" s="420"/>
      <c r="J102" s="420"/>
      <c r="K102" s="421"/>
      <c r="L102" s="110">
        <f>SUMIF(K10:K90, "VSP", L10:L90)</f>
        <v>0</v>
      </c>
      <c r="M102" s="110">
        <f>SUMIF(K10:K90, "VSP", M10:M90)</f>
        <v>0</v>
      </c>
      <c r="N102" s="110">
        <f>SUMIF(K10:K90, "VSP", N10:N90)</f>
        <v>0</v>
      </c>
    </row>
    <row r="103" spans="1:14" s="96" customFormat="1" ht="25.05" customHeight="1" x14ac:dyDescent="0.35">
      <c r="D103" s="419" t="s">
        <v>96</v>
      </c>
      <c r="E103" s="420"/>
      <c r="F103" s="420"/>
      <c r="G103" s="420"/>
      <c r="H103" s="420"/>
      <c r="I103" s="420"/>
      <c r="J103" s="420"/>
      <c r="K103" s="421"/>
      <c r="L103" s="110">
        <f>SUMIF(K10:K90, "KPP", L10:L90)</f>
        <v>0</v>
      </c>
      <c r="M103" s="110">
        <f>SUMIF(K10:K90, "KPP", M10:M90)</f>
        <v>0</v>
      </c>
      <c r="N103" s="110">
        <f>SUMIF(K10:K90, "KPP", N10:N90)</f>
        <v>0</v>
      </c>
    </row>
    <row r="104" spans="1:14" s="96" customFormat="1" ht="25.05" customHeight="1" x14ac:dyDescent="0.35">
      <c r="D104" s="419" t="s">
        <v>97</v>
      </c>
      <c r="E104" s="420"/>
      <c r="F104" s="420"/>
      <c r="G104" s="420"/>
      <c r="H104" s="420"/>
      <c r="I104" s="420"/>
      <c r="J104" s="420"/>
      <c r="K104" s="421"/>
      <c r="L104" s="110">
        <f>SUMIF(K10:K90, "KPP", L10:L90)</f>
        <v>0</v>
      </c>
      <c r="M104" s="110">
        <f>SUMIF(K10:K90, "KPP", M10:M90)</f>
        <v>0</v>
      </c>
      <c r="N104" s="110">
        <f>SUMIF(K10:K90, "KPP", N10:N90)</f>
        <v>0</v>
      </c>
    </row>
    <row r="105" spans="1:14" s="96" customFormat="1" ht="25.05" customHeight="1" x14ac:dyDescent="0.35">
      <c r="D105" s="419" t="s">
        <v>98</v>
      </c>
      <c r="E105" s="420"/>
      <c r="F105" s="420"/>
      <c r="G105" s="420"/>
      <c r="H105" s="420"/>
      <c r="I105" s="420"/>
      <c r="J105" s="420"/>
      <c r="K105" s="421"/>
      <c r="L105" s="110">
        <f>SUMIF(K10:K90, "SPP", L10:L90)</f>
        <v>0</v>
      </c>
      <c r="M105" s="110">
        <f>SUMIF(K10:K90, "SPP", M10:M90)</f>
        <v>0</v>
      </c>
      <c r="N105" s="110">
        <f>SUMIF(K10:K90, "SPP", N10:N90)</f>
        <v>0</v>
      </c>
    </row>
    <row r="106" spans="1:14" s="96" customFormat="1" ht="25.05" customHeight="1" x14ac:dyDescent="0.35">
      <c r="D106" s="419" t="s">
        <v>99</v>
      </c>
      <c r="E106" s="420"/>
      <c r="F106" s="420"/>
      <c r="G106" s="420"/>
      <c r="H106" s="420"/>
      <c r="I106" s="420"/>
      <c r="J106" s="420"/>
      <c r="K106" s="421"/>
      <c r="L106" s="110">
        <f>SUMIF(K10:K90, "ESF", L10:L90)</f>
        <v>45.6</v>
      </c>
      <c r="M106" s="110">
        <f>SUMIF(K10:K90, "ESF", M10:M90)</f>
        <v>90.4</v>
      </c>
      <c r="N106" s="110">
        <f>SUMIF(K10:K90, "ESF", N10:N90)</f>
        <v>41.760000000000005</v>
      </c>
    </row>
    <row r="107" spans="1:14" s="96" customFormat="1" ht="25.05" customHeight="1" x14ac:dyDescent="0.35">
      <c r="D107" s="422" t="s">
        <v>100</v>
      </c>
      <c r="E107" s="423"/>
      <c r="F107" s="423"/>
      <c r="G107" s="423"/>
      <c r="H107" s="423"/>
      <c r="I107" s="423"/>
      <c r="J107" s="423"/>
      <c r="K107" s="424"/>
      <c r="L107" s="111">
        <f>SUMIF(K10:K90, "SL", L10:L90)</f>
        <v>0</v>
      </c>
      <c r="M107" s="111">
        <f>SUMIF(K10:K90, "SL", M10:M90)</f>
        <v>0</v>
      </c>
      <c r="N107" s="111">
        <f>SUMIF(K10:K90, "SL", N10:N90)</f>
        <v>0</v>
      </c>
    </row>
    <row r="108" spans="1:14" s="96" customFormat="1" ht="25.05" customHeight="1" thickBot="1" x14ac:dyDescent="0.4">
      <c r="D108" s="425" t="s">
        <v>101</v>
      </c>
      <c r="E108" s="426"/>
      <c r="F108" s="426"/>
      <c r="G108" s="426"/>
      <c r="H108" s="426"/>
      <c r="I108" s="426"/>
      <c r="J108" s="426"/>
      <c r="K108" s="427"/>
      <c r="L108" s="111">
        <f>SUMIF(K10:K90, "SVA", L10:L90)</f>
        <v>0</v>
      </c>
      <c r="M108" s="111">
        <f>SUMIF(K10:K90, "SVA", M10:M90)</f>
        <v>0</v>
      </c>
      <c r="N108" s="111">
        <f>SUMIF(K10:K90, "SVA", N10:N90)</f>
        <v>0</v>
      </c>
    </row>
    <row r="109" spans="1:14" s="96" customFormat="1" ht="25.05" customHeight="1" thickBot="1" x14ac:dyDescent="0.4">
      <c r="D109" s="428" t="s">
        <v>102</v>
      </c>
      <c r="E109" s="429"/>
      <c r="F109" s="429"/>
      <c r="G109" s="429"/>
      <c r="H109" s="429"/>
      <c r="I109" s="429"/>
      <c r="J109" s="429"/>
      <c r="K109" s="430"/>
      <c r="L109" s="108">
        <f>L110</f>
        <v>0</v>
      </c>
      <c r="M109" s="108">
        <f t="shared" ref="M109:N109" si="15">M110</f>
        <v>0</v>
      </c>
      <c r="N109" s="108">
        <f t="shared" si="15"/>
        <v>0</v>
      </c>
    </row>
    <row r="110" spans="1:14" s="96" customFormat="1" ht="25.05" customHeight="1" thickBot="1" x14ac:dyDescent="0.4">
      <c r="D110" s="444" t="s">
        <v>103</v>
      </c>
      <c r="E110" s="445"/>
      <c r="F110" s="445"/>
      <c r="G110" s="445"/>
      <c r="H110" s="445"/>
      <c r="I110" s="445"/>
      <c r="J110" s="445"/>
      <c r="K110" s="446"/>
      <c r="L110" s="112">
        <f>SUMIF(K10:K90, "KTF", L10:L90)</f>
        <v>0</v>
      </c>
      <c r="M110" s="112">
        <f>SUMIF(K10:K90, "KTF", M10:M90)</f>
        <v>0</v>
      </c>
      <c r="N110" s="112">
        <f>SUMIF(K10:K90, "KTF", N10:N90)</f>
        <v>0</v>
      </c>
    </row>
    <row r="111" spans="1:14" ht="25.05" customHeight="1" thickBot="1" x14ac:dyDescent="0.4">
      <c r="A111" s="96"/>
      <c r="B111" s="96"/>
      <c r="C111" s="96"/>
      <c r="D111" s="447" t="s">
        <v>104</v>
      </c>
      <c r="E111" s="448"/>
      <c r="F111" s="448"/>
      <c r="G111" s="448"/>
      <c r="H111" s="448"/>
      <c r="I111" s="448"/>
      <c r="J111" s="448"/>
      <c r="K111" s="449"/>
      <c r="L111" s="113">
        <f>L109+L98</f>
        <v>363.1</v>
      </c>
      <c r="M111" s="113">
        <f t="shared" ref="M111:N111" si="16">M109+M98</f>
        <v>553.29999999999995</v>
      </c>
      <c r="N111" s="113">
        <f t="shared" si="16"/>
        <v>395.85999999999996</v>
      </c>
    </row>
    <row r="112" spans="1:14" ht="25.05" customHeight="1" x14ac:dyDescent="0.35">
      <c r="A112" s="96"/>
      <c r="B112" s="96"/>
      <c r="C112" s="96"/>
      <c r="D112" s="434" t="s">
        <v>105</v>
      </c>
      <c r="E112" s="435"/>
      <c r="F112" s="435"/>
      <c r="G112" s="435"/>
      <c r="H112" s="435"/>
      <c r="I112" s="435"/>
      <c r="J112" s="435"/>
      <c r="K112" s="435"/>
      <c r="L112" s="114">
        <f>SUMIF(K10:K89,"RPP", L10:L89)</f>
        <v>0</v>
      </c>
      <c r="M112" s="114">
        <f>SUMIF(K10:K89,"RPP", M10:M89)</f>
        <v>0</v>
      </c>
      <c r="N112" s="114">
        <f>SUMIF(K10:K89,"RPP", N10:N89)</f>
        <v>0</v>
      </c>
    </row>
    <row r="113" spans="1:14" ht="25.05" customHeight="1" thickBot="1" x14ac:dyDescent="0.4">
      <c r="A113" s="96"/>
      <c r="B113" s="96"/>
      <c r="C113" s="96"/>
      <c r="D113" s="450" t="s">
        <v>106</v>
      </c>
      <c r="E113" s="451"/>
      <c r="F113" s="451"/>
      <c r="G113" s="451"/>
      <c r="H113" s="451"/>
      <c r="I113" s="451"/>
      <c r="J113" s="451"/>
      <c r="K113" s="451"/>
      <c r="L113" s="115">
        <f>L111-235.1</f>
        <v>128.00000000000003</v>
      </c>
      <c r="M113" s="116">
        <f>M111-L111</f>
        <v>190.19999999999993</v>
      </c>
      <c r="N113" s="116">
        <f>N111-M111</f>
        <v>-157.44</v>
      </c>
    </row>
    <row r="114" spans="1:14" ht="25.05" customHeight="1" thickBot="1" x14ac:dyDescent="0.4">
      <c r="A114" s="96"/>
      <c r="B114" s="96"/>
      <c r="C114" s="96"/>
      <c r="D114" s="407" t="s">
        <v>107</v>
      </c>
      <c r="E114" s="408"/>
      <c r="F114" s="408"/>
      <c r="G114" s="408"/>
      <c r="H114" s="408"/>
      <c r="I114" s="408"/>
      <c r="J114" s="408"/>
      <c r="K114" s="409"/>
      <c r="L114" s="117">
        <f>L111</f>
        <v>363.1</v>
      </c>
      <c r="M114" s="117">
        <f t="shared" ref="M114:N114" si="17">M111</f>
        <v>553.29999999999995</v>
      </c>
      <c r="N114" s="117">
        <f t="shared" si="17"/>
        <v>395.85999999999996</v>
      </c>
    </row>
    <row r="115" spans="1:14" ht="25.05" customHeight="1" x14ac:dyDescent="0.3">
      <c r="J115" s="118"/>
    </row>
  </sheetData>
  <mergeCells count="226">
    <mergeCell ref="D95:N95"/>
    <mergeCell ref="L1:N1"/>
    <mergeCell ref="L87:L88"/>
    <mergeCell ref="M87:M88"/>
    <mergeCell ref="N87:N88"/>
    <mergeCell ref="D110:K110"/>
    <mergeCell ref="D111:K111"/>
    <mergeCell ref="D112:K112"/>
    <mergeCell ref="D113:K113"/>
    <mergeCell ref="H90:K90"/>
    <mergeCell ref="E91:K91"/>
    <mergeCell ref="G64:G67"/>
    <mergeCell ref="G82:G83"/>
    <mergeCell ref="G68:G71"/>
    <mergeCell ref="G72:G75"/>
    <mergeCell ref="H87:H89"/>
    <mergeCell ref="I87:I89"/>
    <mergeCell ref="J87:J89"/>
    <mergeCell ref="H81:K81"/>
    <mergeCell ref="H82:H83"/>
    <mergeCell ref="I82:I83"/>
    <mergeCell ref="J82:J83"/>
    <mergeCell ref="H76:H77"/>
    <mergeCell ref="I76:I77"/>
    <mergeCell ref="D114:K114"/>
    <mergeCell ref="D97:K97"/>
    <mergeCell ref="B93:K93"/>
    <mergeCell ref="D92:K92"/>
    <mergeCell ref="D96:J96"/>
    <mergeCell ref="A2:N2"/>
    <mergeCell ref="A3:N3"/>
    <mergeCell ref="A4:N4"/>
    <mergeCell ref="D104:K104"/>
    <mergeCell ref="D105:K105"/>
    <mergeCell ref="D106:K106"/>
    <mergeCell ref="D107:K107"/>
    <mergeCell ref="D108:K108"/>
    <mergeCell ref="D109:K109"/>
    <mergeCell ref="D98:K98"/>
    <mergeCell ref="D99:K99"/>
    <mergeCell ref="D100:K100"/>
    <mergeCell ref="D101:K101"/>
    <mergeCell ref="D102:K102"/>
    <mergeCell ref="D103:K103"/>
    <mergeCell ref="H35:K35"/>
    <mergeCell ref="G84:G86"/>
    <mergeCell ref="G87:G90"/>
    <mergeCell ref="F82:F90"/>
    <mergeCell ref="J76:J77"/>
    <mergeCell ref="H68:H71"/>
    <mergeCell ref="I68:I71"/>
    <mergeCell ref="J68:J71"/>
    <mergeCell ref="H72:H75"/>
    <mergeCell ref="I72:I75"/>
    <mergeCell ref="J72:J75"/>
    <mergeCell ref="G79:G81"/>
    <mergeCell ref="G44:G46"/>
    <mergeCell ref="E51:K51"/>
    <mergeCell ref="F53:N53"/>
    <mergeCell ref="G57:G61"/>
    <mergeCell ref="I47:I49"/>
    <mergeCell ref="L84:L85"/>
    <mergeCell ref="M84:M85"/>
    <mergeCell ref="N84:N85"/>
    <mergeCell ref="F54:N54"/>
    <mergeCell ref="I36:I37"/>
    <mergeCell ref="J36:J37"/>
    <mergeCell ref="E52:K52"/>
    <mergeCell ref="K84:K85"/>
    <mergeCell ref="J64:J67"/>
    <mergeCell ref="H59:H60"/>
    <mergeCell ref="I59:I60"/>
    <mergeCell ref="J59:J60"/>
    <mergeCell ref="H57:H58"/>
    <mergeCell ref="I57:I58"/>
    <mergeCell ref="J57:J58"/>
    <mergeCell ref="F62:K62"/>
    <mergeCell ref="H61:K61"/>
    <mergeCell ref="G76:G77"/>
    <mergeCell ref="J79:J80"/>
    <mergeCell ref="H84:H86"/>
    <mergeCell ref="I84:I86"/>
    <mergeCell ref="I55:I56"/>
    <mergeCell ref="J55:J56"/>
    <mergeCell ref="H50:K50"/>
    <mergeCell ref="A57:A61"/>
    <mergeCell ref="B57:B61"/>
    <mergeCell ref="C57:C61"/>
    <mergeCell ref="D57:D61"/>
    <mergeCell ref="E57:E61"/>
    <mergeCell ref="F57:F61"/>
    <mergeCell ref="A82:A90"/>
    <mergeCell ref="B82:B90"/>
    <mergeCell ref="C82:C90"/>
    <mergeCell ref="D82:D90"/>
    <mergeCell ref="E82:E90"/>
    <mergeCell ref="A64:A81"/>
    <mergeCell ref="B64:B81"/>
    <mergeCell ref="C64:C81"/>
    <mergeCell ref="D64:D81"/>
    <mergeCell ref="E64:E81"/>
    <mergeCell ref="F63:N63"/>
    <mergeCell ref="F64:F81"/>
    <mergeCell ref="H64:H67"/>
    <mergeCell ref="I64:I67"/>
    <mergeCell ref="K87:K88"/>
    <mergeCell ref="H79:H80"/>
    <mergeCell ref="I79:I80"/>
    <mergeCell ref="J84:J86"/>
    <mergeCell ref="H38:H39"/>
    <mergeCell ref="I38:I39"/>
    <mergeCell ref="J38:J39"/>
    <mergeCell ref="F36:F46"/>
    <mergeCell ref="D36:D46"/>
    <mergeCell ref="C36:C46"/>
    <mergeCell ref="B36:B46"/>
    <mergeCell ref="H36:H37"/>
    <mergeCell ref="G36:G37"/>
    <mergeCell ref="G38:G39"/>
    <mergeCell ref="G40:G41"/>
    <mergeCell ref="G42:G43"/>
    <mergeCell ref="H46:K46"/>
    <mergeCell ref="H44:H45"/>
    <mergeCell ref="I44:I45"/>
    <mergeCell ref="J44:J45"/>
    <mergeCell ref="H40:H41"/>
    <mergeCell ref="I40:I41"/>
    <mergeCell ref="J40:J41"/>
    <mergeCell ref="H42:H43"/>
    <mergeCell ref="I42:I43"/>
    <mergeCell ref="J42:J43"/>
    <mergeCell ref="I29:I30"/>
    <mergeCell ref="J29:J30"/>
    <mergeCell ref="A29:A35"/>
    <mergeCell ref="B29:B35"/>
    <mergeCell ref="C29:C35"/>
    <mergeCell ref="D29:D35"/>
    <mergeCell ref="E29:E35"/>
    <mergeCell ref="F29:F35"/>
    <mergeCell ref="H29:H30"/>
    <mergeCell ref="G33:G35"/>
    <mergeCell ref="G29:G30"/>
    <mergeCell ref="G31:G32"/>
    <mergeCell ref="M5:M7"/>
    <mergeCell ref="N5:N7"/>
    <mergeCell ref="F8:N8"/>
    <mergeCell ref="H5:H7"/>
    <mergeCell ref="I5:I7"/>
    <mergeCell ref="J5:J7"/>
    <mergeCell ref="K5:K7"/>
    <mergeCell ref="L5:L7"/>
    <mergeCell ref="H20:K20"/>
    <mergeCell ref="G11:G13"/>
    <mergeCell ref="F9:N9"/>
    <mergeCell ref="G5:G7"/>
    <mergeCell ref="H17:H19"/>
    <mergeCell ref="I17:I19"/>
    <mergeCell ref="J17:J19"/>
    <mergeCell ref="I14:I16"/>
    <mergeCell ref="J14:J16"/>
    <mergeCell ref="G14:G16"/>
    <mergeCell ref="G17:G20"/>
    <mergeCell ref="A5:A7"/>
    <mergeCell ref="B5:B7"/>
    <mergeCell ref="C5:C7"/>
    <mergeCell ref="D5:D7"/>
    <mergeCell ref="E5:E7"/>
    <mergeCell ref="F5:F7"/>
    <mergeCell ref="J11:J13"/>
    <mergeCell ref="F10:K10"/>
    <mergeCell ref="F11:F20"/>
    <mergeCell ref="H11:H13"/>
    <mergeCell ref="I11:I13"/>
    <mergeCell ref="A11:A20"/>
    <mergeCell ref="E11:E20"/>
    <mergeCell ref="D11:D20"/>
    <mergeCell ref="B11:B20"/>
    <mergeCell ref="C11:C20"/>
    <mergeCell ref="F21:K21"/>
    <mergeCell ref="J22:K22"/>
    <mergeCell ref="F23:N23"/>
    <mergeCell ref="M25:M26"/>
    <mergeCell ref="N25:N26"/>
    <mergeCell ref="H25:H27"/>
    <mergeCell ref="L47:L48"/>
    <mergeCell ref="M47:M48"/>
    <mergeCell ref="N47:N48"/>
    <mergeCell ref="J47:J49"/>
    <mergeCell ref="K47:K48"/>
    <mergeCell ref="I25:I27"/>
    <mergeCell ref="J25:J27"/>
    <mergeCell ref="K25:K26"/>
    <mergeCell ref="L25:L26"/>
    <mergeCell ref="F25:F28"/>
    <mergeCell ref="G25:G28"/>
    <mergeCell ref="H28:K28"/>
    <mergeCell ref="H33:H34"/>
    <mergeCell ref="I33:I34"/>
    <mergeCell ref="J33:J34"/>
    <mergeCell ref="H31:H32"/>
    <mergeCell ref="I31:I32"/>
    <mergeCell ref="J31:J32"/>
    <mergeCell ref="A55:A56"/>
    <mergeCell ref="B55:B56"/>
    <mergeCell ref="C55:C56"/>
    <mergeCell ref="D55:D56"/>
    <mergeCell ref="E55:E56"/>
    <mergeCell ref="F55:F56"/>
    <mergeCell ref="G55:G56"/>
    <mergeCell ref="H55:H56"/>
    <mergeCell ref="H14:H16"/>
    <mergeCell ref="A47:A50"/>
    <mergeCell ref="B47:B50"/>
    <mergeCell ref="C47:C50"/>
    <mergeCell ref="D47:D50"/>
    <mergeCell ref="E47:E50"/>
    <mergeCell ref="F47:F50"/>
    <mergeCell ref="G47:G50"/>
    <mergeCell ref="H47:H49"/>
    <mergeCell ref="A25:A28"/>
    <mergeCell ref="B25:B28"/>
    <mergeCell ref="C25:C28"/>
    <mergeCell ref="D25:D28"/>
    <mergeCell ref="E25:E28"/>
    <mergeCell ref="A36:A46"/>
    <mergeCell ref="E36:E46"/>
  </mergeCells>
  <pageMargins left="0.7" right="0.7" top="0.75" bottom="0.75" header="0.3" footer="0.3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1507-43A5-4858-8B89-A79338CCB1B1}">
  <dimension ref="A1:I97"/>
  <sheetViews>
    <sheetView workbookViewId="0">
      <selection activeCell="G3" sqref="G3"/>
    </sheetView>
  </sheetViews>
  <sheetFormatPr defaultRowHeight="30" customHeight="1" x14ac:dyDescent="0.3"/>
  <cols>
    <col min="1" max="1" width="19.33203125" customWidth="1"/>
    <col min="2" max="2" width="51.33203125" customWidth="1"/>
    <col min="6" max="6" width="13.6640625" customWidth="1"/>
    <col min="7" max="7" width="30" customWidth="1"/>
    <col min="8" max="8" width="26.5546875" customWidth="1"/>
    <col min="9" max="9" width="25.5546875" customWidth="1"/>
  </cols>
  <sheetData>
    <row r="1" spans="1:7" s="39" customFormat="1" ht="30" customHeight="1" thickBot="1" x14ac:dyDescent="0.35">
      <c r="A1" s="469" t="s">
        <v>74</v>
      </c>
      <c r="B1" s="38" t="s">
        <v>75</v>
      </c>
      <c r="C1" s="471" t="s">
        <v>76</v>
      </c>
      <c r="D1" s="472"/>
      <c r="E1" s="473"/>
      <c r="F1" s="474" t="s">
        <v>77</v>
      </c>
    </row>
    <row r="2" spans="1:7" s="39" customFormat="1" ht="30" customHeight="1" thickBot="1" x14ac:dyDescent="0.35">
      <c r="A2" s="470"/>
      <c r="B2" s="40" t="s">
        <v>78</v>
      </c>
      <c r="C2" s="40">
        <v>2025</v>
      </c>
      <c r="D2" s="40">
        <v>2026</v>
      </c>
      <c r="E2" s="40">
        <v>2027</v>
      </c>
      <c r="F2" s="475"/>
    </row>
    <row r="3" spans="1:7" s="39" customFormat="1" ht="30" customHeight="1" thickBot="1" x14ac:dyDescent="0.35">
      <c r="A3" s="132">
        <v>1</v>
      </c>
      <c r="B3" s="133">
        <v>2</v>
      </c>
      <c r="C3" s="133">
        <v>3</v>
      </c>
      <c r="D3" s="133">
        <v>4</v>
      </c>
      <c r="E3" s="133">
        <v>5</v>
      </c>
      <c r="F3" s="133">
        <v>6</v>
      </c>
    </row>
    <row r="4" spans="1:7" s="39" customFormat="1" ht="30" customHeight="1" thickBot="1" x14ac:dyDescent="0.35">
      <c r="A4" s="476" t="s">
        <v>199</v>
      </c>
      <c r="B4" s="477"/>
      <c r="C4" s="477"/>
      <c r="D4" s="477"/>
      <c r="E4" s="477"/>
      <c r="F4" s="478"/>
    </row>
    <row r="5" spans="1:7" s="39" customFormat="1" ht="30" customHeight="1" thickBot="1" x14ac:dyDescent="0.35">
      <c r="A5" s="463" t="s">
        <v>109</v>
      </c>
      <c r="B5" s="464"/>
      <c r="C5" s="464"/>
      <c r="D5" s="464"/>
      <c r="E5" s="464"/>
      <c r="F5" s="479"/>
    </row>
    <row r="6" spans="1:7" s="39" customFormat="1" ht="30" customHeight="1" thickBot="1" x14ac:dyDescent="0.35">
      <c r="A6" s="134" t="s">
        <v>110</v>
      </c>
      <c r="B6" s="135" t="s">
        <v>200</v>
      </c>
      <c r="C6" s="136">
        <v>0</v>
      </c>
      <c r="D6" s="136">
        <v>0</v>
      </c>
      <c r="E6" s="136">
        <v>0</v>
      </c>
      <c r="F6" s="136" t="s">
        <v>111</v>
      </c>
    </row>
    <row r="7" spans="1:7" s="39" customFormat="1" ht="30" customHeight="1" thickBot="1" x14ac:dyDescent="0.35">
      <c r="A7" s="463" t="s">
        <v>112</v>
      </c>
      <c r="B7" s="464"/>
      <c r="C7" s="464"/>
      <c r="D7" s="464"/>
      <c r="E7" s="464"/>
      <c r="F7" s="479"/>
    </row>
    <row r="8" spans="1:7" s="39" customFormat="1" ht="30" customHeight="1" thickBot="1" x14ac:dyDescent="0.35">
      <c r="A8" s="480" t="s">
        <v>248</v>
      </c>
      <c r="B8" s="481"/>
      <c r="C8" s="481"/>
      <c r="D8" s="481"/>
      <c r="E8" s="481"/>
      <c r="F8" s="482"/>
    </row>
    <row r="9" spans="1:7" s="39" customFormat="1" ht="30" customHeight="1" thickBot="1" x14ac:dyDescent="0.35">
      <c r="A9" s="134" t="s">
        <v>246</v>
      </c>
      <c r="B9" s="135" t="s">
        <v>190</v>
      </c>
      <c r="C9" s="136">
        <v>100</v>
      </c>
      <c r="D9" s="136">
        <v>100</v>
      </c>
      <c r="E9" s="136">
        <v>100</v>
      </c>
      <c r="F9" s="137" t="s">
        <v>161</v>
      </c>
    </row>
    <row r="10" spans="1:7" s="39" customFormat="1" ht="30" customHeight="1" thickBot="1" x14ac:dyDescent="0.35">
      <c r="A10" s="480" t="s">
        <v>247</v>
      </c>
      <c r="B10" s="481"/>
      <c r="C10" s="481"/>
      <c r="D10" s="481"/>
      <c r="E10" s="481"/>
      <c r="F10" s="482"/>
    </row>
    <row r="11" spans="1:7" s="39" customFormat="1" ht="30" customHeight="1" thickBot="1" x14ac:dyDescent="0.35">
      <c r="A11" s="134" t="s">
        <v>245</v>
      </c>
      <c r="B11" s="135" t="s">
        <v>190</v>
      </c>
      <c r="C11" s="136">
        <v>100</v>
      </c>
      <c r="D11" s="136">
        <v>100</v>
      </c>
      <c r="E11" s="136">
        <v>100</v>
      </c>
      <c r="F11" s="137" t="s">
        <v>161</v>
      </c>
    </row>
    <row r="12" spans="1:7" s="39" customFormat="1" ht="30" customHeight="1" thickBot="1" x14ac:dyDescent="0.35">
      <c r="A12" s="463" t="s">
        <v>195</v>
      </c>
      <c r="B12" s="464"/>
      <c r="C12" s="464"/>
      <c r="D12" s="464"/>
      <c r="E12" s="464"/>
      <c r="F12" s="479"/>
      <c r="G12" s="102"/>
    </row>
    <row r="13" spans="1:7" s="39" customFormat="1" ht="30" customHeight="1" thickBot="1" x14ac:dyDescent="0.35">
      <c r="A13" s="134" t="s">
        <v>245</v>
      </c>
      <c r="B13" s="135" t="s">
        <v>190</v>
      </c>
      <c r="C13" s="136">
        <v>100</v>
      </c>
      <c r="D13" s="136">
        <v>100</v>
      </c>
      <c r="E13" s="136">
        <v>100</v>
      </c>
      <c r="F13" s="137" t="s">
        <v>161</v>
      </c>
    </row>
    <row r="14" spans="1:7" s="39" customFormat="1" ht="30" customHeight="1" thickBot="1" x14ac:dyDescent="0.35">
      <c r="A14" s="463" t="s">
        <v>201</v>
      </c>
      <c r="B14" s="464"/>
      <c r="C14" s="464"/>
      <c r="D14" s="464"/>
      <c r="E14" s="464"/>
      <c r="F14" s="465"/>
    </row>
    <row r="15" spans="1:7" ht="30" customHeight="1" thickBot="1" x14ac:dyDescent="0.35">
      <c r="A15" s="134" t="s">
        <v>113</v>
      </c>
      <c r="B15" s="138" t="s">
        <v>202</v>
      </c>
      <c r="C15" s="137">
        <v>0</v>
      </c>
      <c r="D15" s="137">
        <v>35</v>
      </c>
      <c r="E15" s="137">
        <v>50</v>
      </c>
      <c r="F15" s="137" t="s">
        <v>162</v>
      </c>
    </row>
    <row r="16" spans="1:7" ht="30" customHeight="1" thickBot="1" x14ac:dyDescent="0.35">
      <c r="A16" s="134" t="s">
        <v>114</v>
      </c>
      <c r="B16" s="135" t="s">
        <v>203</v>
      </c>
      <c r="C16" s="137">
        <v>1200</v>
      </c>
      <c r="D16" s="137">
        <v>1300</v>
      </c>
      <c r="E16" s="137">
        <v>1400</v>
      </c>
      <c r="F16" s="137" t="s">
        <v>162</v>
      </c>
    </row>
    <row r="17" spans="1:7" ht="30" customHeight="1" thickBot="1" x14ac:dyDescent="0.35">
      <c r="A17" s="134" t="s">
        <v>115</v>
      </c>
      <c r="B17" s="135" t="s">
        <v>116</v>
      </c>
      <c r="C17" s="137">
        <v>80</v>
      </c>
      <c r="D17" s="137">
        <v>80</v>
      </c>
      <c r="E17" s="137">
        <v>80</v>
      </c>
      <c r="F17" s="137" t="s">
        <v>162</v>
      </c>
    </row>
    <row r="18" spans="1:7" ht="30" customHeight="1" thickBot="1" x14ac:dyDescent="0.35">
      <c r="A18" s="463" t="s">
        <v>117</v>
      </c>
      <c r="B18" s="464"/>
      <c r="C18" s="464"/>
      <c r="D18" s="464"/>
      <c r="E18" s="464"/>
      <c r="F18" s="465"/>
    </row>
    <row r="19" spans="1:7" ht="30" customHeight="1" thickBot="1" x14ac:dyDescent="0.35">
      <c r="A19" s="463" t="s">
        <v>118</v>
      </c>
      <c r="B19" s="464"/>
      <c r="C19" s="464"/>
      <c r="D19" s="464"/>
      <c r="E19" s="464"/>
      <c r="F19" s="465"/>
    </row>
    <row r="20" spans="1:7" ht="30" customHeight="1" thickBot="1" x14ac:dyDescent="0.35">
      <c r="A20" s="139" t="s">
        <v>119</v>
      </c>
      <c r="B20" s="140" t="s">
        <v>249</v>
      </c>
      <c r="C20" s="141">
        <v>3</v>
      </c>
      <c r="D20" s="141">
        <v>3</v>
      </c>
      <c r="E20" s="141">
        <v>4</v>
      </c>
      <c r="F20" s="141" t="s">
        <v>163</v>
      </c>
    </row>
    <row r="21" spans="1:7" ht="30" customHeight="1" thickBot="1" x14ac:dyDescent="0.35">
      <c r="A21" s="139" t="s">
        <v>120</v>
      </c>
      <c r="B21" s="140" t="s">
        <v>24</v>
      </c>
      <c r="C21" s="142">
        <v>0</v>
      </c>
      <c r="D21" s="142">
        <v>4</v>
      </c>
      <c r="E21" s="143">
        <v>5</v>
      </c>
      <c r="F21" s="141" t="s">
        <v>163</v>
      </c>
    </row>
    <row r="22" spans="1:7" ht="30" customHeight="1" thickBot="1" x14ac:dyDescent="0.35">
      <c r="A22" s="139" t="s">
        <v>121</v>
      </c>
      <c r="B22" s="140" t="s">
        <v>222</v>
      </c>
      <c r="C22" s="141">
        <v>0</v>
      </c>
      <c r="D22" s="141">
        <v>7</v>
      </c>
      <c r="E22" s="141">
        <v>8</v>
      </c>
      <c r="F22" s="141" t="s">
        <v>163</v>
      </c>
    </row>
    <row r="23" spans="1:7" ht="30" customHeight="1" thickBot="1" x14ac:dyDescent="0.35">
      <c r="A23" s="139" t="s">
        <v>122</v>
      </c>
      <c r="B23" s="140" t="s">
        <v>25</v>
      </c>
      <c r="C23" s="141">
        <v>0</v>
      </c>
      <c r="D23" s="141">
        <v>50</v>
      </c>
      <c r="E23" s="141">
        <v>70</v>
      </c>
      <c r="F23" s="141" t="s">
        <v>163</v>
      </c>
      <c r="G23" s="107"/>
    </row>
    <row r="24" spans="1:7" ht="30" customHeight="1" thickBot="1" x14ac:dyDescent="0.35">
      <c r="A24" s="463" t="s">
        <v>123</v>
      </c>
      <c r="B24" s="464"/>
      <c r="C24" s="464"/>
      <c r="D24" s="464"/>
      <c r="E24" s="464"/>
      <c r="F24" s="465"/>
    </row>
    <row r="25" spans="1:7" ht="30" customHeight="1" thickBot="1" x14ac:dyDescent="0.35">
      <c r="A25" s="139" t="s">
        <v>250</v>
      </c>
      <c r="B25" s="140" t="s">
        <v>251</v>
      </c>
      <c r="C25" s="141">
        <v>7000</v>
      </c>
      <c r="D25" s="141">
        <v>8000</v>
      </c>
      <c r="E25" s="141">
        <v>10000</v>
      </c>
      <c r="F25" s="141" t="s">
        <v>164</v>
      </c>
    </row>
    <row r="26" spans="1:7" ht="30" customHeight="1" thickBot="1" x14ac:dyDescent="0.35">
      <c r="A26" s="139" t="s">
        <v>124</v>
      </c>
      <c r="B26" s="140" t="s">
        <v>27</v>
      </c>
      <c r="C26" s="141">
        <v>1200</v>
      </c>
      <c r="D26" s="141">
        <v>1300</v>
      </c>
      <c r="E26" s="141">
        <v>1400</v>
      </c>
      <c r="F26" s="141" t="s">
        <v>164</v>
      </c>
    </row>
    <row r="27" spans="1:7" ht="30" customHeight="1" thickBot="1" x14ac:dyDescent="0.35">
      <c r="A27" s="139" t="s">
        <v>125</v>
      </c>
      <c r="B27" s="140" t="s">
        <v>28</v>
      </c>
      <c r="C27" s="141">
        <v>3</v>
      </c>
      <c r="D27" s="141">
        <v>3</v>
      </c>
      <c r="E27" s="141">
        <v>4</v>
      </c>
      <c r="F27" s="141" t="s">
        <v>164</v>
      </c>
    </row>
    <row r="28" spans="1:7" ht="30" customHeight="1" thickBot="1" x14ac:dyDescent="0.35">
      <c r="A28" s="463" t="s">
        <v>126</v>
      </c>
      <c r="B28" s="464"/>
      <c r="C28" s="464"/>
      <c r="D28" s="464"/>
      <c r="E28" s="464"/>
      <c r="F28" s="465"/>
    </row>
    <row r="29" spans="1:7" ht="30" customHeight="1" thickBot="1" x14ac:dyDescent="0.35">
      <c r="A29" s="139" t="s">
        <v>127</v>
      </c>
      <c r="B29" s="140" t="s">
        <v>31</v>
      </c>
      <c r="C29" s="141">
        <v>2</v>
      </c>
      <c r="D29" s="141">
        <v>2</v>
      </c>
      <c r="E29" s="141">
        <v>2</v>
      </c>
      <c r="F29" s="141" t="s">
        <v>164</v>
      </c>
    </row>
    <row r="30" spans="1:7" ht="30" customHeight="1" thickBot="1" x14ac:dyDescent="0.35">
      <c r="A30" s="139" t="s">
        <v>128</v>
      </c>
      <c r="B30" s="144" t="s">
        <v>204</v>
      </c>
      <c r="C30" s="145">
        <v>33</v>
      </c>
      <c r="D30" s="141">
        <v>33</v>
      </c>
      <c r="E30" s="141">
        <v>34</v>
      </c>
      <c r="F30" s="141" t="s">
        <v>164</v>
      </c>
    </row>
    <row r="31" spans="1:7" ht="30" customHeight="1" thickBot="1" x14ac:dyDescent="0.35">
      <c r="A31" s="463" t="s">
        <v>205</v>
      </c>
      <c r="B31" s="464"/>
      <c r="C31" s="464"/>
      <c r="D31" s="464"/>
      <c r="E31" s="464"/>
      <c r="F31" s="465"/>
    </row>
    <row r="32" spans="1:7" ht="30" customHeight="1" thickBot="1" x14ac:dyDescent="0.35">
      <c r="A32" s="139" t="s">
        <v>129</v>
      </c>
      <c r="B32" s="140" t="s">
        <v>206</v>
      </c>
      <c r="C32" s="141">
        <v>100</v>
      </c>
      <c r="D32" s="141">
        <v>100</v>
      </c>
      <c r="E32" s="141">
        <v>100</v>
      </c>
      <c r="F32" s="141" t="s">
        <v>165</v>
      </c>
    </row>
    <row r="33" spans="1:6" ht="30" customHeight="1" thickBot="1" x14ac:dyDescent="0.35">
      <c r="A33" s="139" t="s">
        <v>130</v>
      </c>
      <c r="B33" s="140" t="s">
        <v>35</v>
      </c>
      <c r="C33" s="141">
        <v>100</v>
      </c>
      <c r="D33" s="141">
        <v>100</v>
      </c>
      <c r="E33" s="141">
        <v>100</v>
      </c>
      <c r="F33" s="141" t="s">
        <v>165</v>
      </c>
    </row>
    <row r="34" spans="1:6" ht="30" customHeight="1" thickBot="1" x14ac:dyDescent="0.35">
      <c r="A34" s="139" t="s">
        <v>131</v>
      </c>
      <c r="B34" s="140" t="s">
        <v>36</v>
      </c>
      <c r="C34" s="141">
        <v>5</v>
      </c>
      <c r="D34" s="141">
        <v>5</v>
      </c>
      <c r="E34" s="141">
        <v>6</v>
      </c>
      <c r="F34" s="141" t="s">
        <v>165</v>
      </c>
    </row>
    <row r="35" spans="1:6" ht="30" customHeight="1" thickBot="1" x14ac:dyDescent="0.35">
      <c r="A35" s="463" t="s">
        <v>132</v>
      </c>
      <c r="B35" s="464"/>
      <c r="C35" s="464"/>
      <c r="D35" s="464"/>
      <c r="E35" s="464"/>
      <c r="F35" s="465"/>
    </row>
    <row r="36" spans="1:6" ht="30" customHeight="1" thickBot="1" x14ac:dyDescent="0.35">
      <c r="A36" s="139" t="s">
        <v>133</v>
      </c>
      <c r="B36" s="140" t="s">
        <v>38</v>
      </c>
      <c r="C36" s="141">
        <v>100</v>
      </c>
      <c r="D36" s="141">
        <v>100</v>
      </c>
      <c r="E36" s="141">
        <v>100</v>
      </c>
      <c r="F36" s="141" t="s">
        <v>165</v>
      </c>
    </row>
    <row r="37" spans="1:6" ht="30" customHeight="1" thickBot="1" x14ac:dyDescent="0.35">
      <c r="A37" s="139" t="s">
        <v>134</v>
      </c>
      <c r="B37" s="140" t="s">
        <v>39</v>
      </c>
      <c r="C37" s="141">
        <v>100</v>
      </c>
      <c r="D37" s="141">
        <v>100</v>
      </c>
      <c r="E37" s="141">
        <v>100</v>
      </c>
      <c r="F37" s="141" t="s">
        <v>165</v>
      </c>
    </row>
    <row r="38" spans="1:6" ht="30" customHeight="1" thickBot="1" x14ac:dyDescent="0.35">
      <c r="A38" s="463" t="s">
        <v>135</v>
      </c>
      <c r="B38" s="464"/>
      <c r="C38" s="464"/>
      <c r="D38" s="464"/>
      <c r="E38" s="464"/>
      <c r="F38" s="465"/>
    </row>
    <row r="39" spans="1:6" ht="30" customHeight="1" thickBot="1" x14ac:dyDescent="0.35">
      <c r="A39" s="139" t="s">
        <v>136</v>
      </c>
      <c r="B39" s="140" t="s">
        <v>42</v>
      </c>
      <c r="C39" s="141">
        <v>3</v>
      </c>
      <c r="D39" s="141">
        <v>5</v>
      </c>
      <c r="E39" s="141">
        <v>5</v>
      </c>
      <c r="F39" s="141" t="s">
        <v>165</v>
      </c>
    </row>
    <row r="40" spans="1:6" ht="30" customHeight="1" thickBot="1" x14ac:dyDescent="0.35">
      <c r="A40" s="463" t="s">
        <v>137</v>
      </c>
      <c r="B40" s="464"/>
      <c r="C40" s="464"/>
      <c r="D40" s="464"/>
      <c r="E40" s="464"/>
      <c r="F40" s="465"/>
    </row>
    <row r="41" spans="1:6" ht="30" customHeight="1" thickBot="1" x14ac:dyDescent="0.35">
      <c r="A41" s="139" t="s">
        <v>138</v>
      </c>
      <c r="B41" s="140" t="s">
        <v>207</v>
      </c>
      <c r="C41" s="141">
        <v>10</v>
      </c>
      <c r="D41" s="141">
        <v>15</v>
      </c>
      <c r="E41" s="141">
        <v>15</v>
      </c>
      <c r="F41" s="141" t="s">
        <v>165</v>
      </c>
    </row>
    <row r="42" spans="1:6" ht="30" customHeight="1" thickBot="1" x14ac:dyDescent="0.35">
      <c r="A42" s="139" t="s">
        <v>139</v>
      </c>
      <c r="B42" s="140" t="s">
        <v>208</v>
      </c>
      <c r="C42" s="141">
        <v>2</v>
      </c>
      <c r="D42" s="141">
        <v>3</v>
      </c>
      <c r="E42" s="141">
        <v>3</v>
      </c>
      <c r="F42" s="141" t="s">
        <v>165</v>
      </c>
    </row>
    <row r="43" spans="1:6" ht="30" customHeight="1" thickBot="1" x14ac:dyDescent="0.35">
      <c r="A43" s="463" t="s">
        <v>209</v>
      </c>
      <c r="B43" s="464"/>
      <c r="C43" s="464"/>
      <c r="D43" s="464"/>
      <c r="E43" s="464"/>
      <c r="F43" s="465"/>
    </row>
    <row r="44" spans="1:6" ht="30" customHeight="1" thickBot="1" x14ac:dyDescent="0.35">
      <c r="A44" s="139" t="s">
        <v>166</v>
      </c>
      <c r="B44" s="140" t="s">
        <v>252</v>
      </c>
      <c r="C44" s="141">
        <v>0</v>
      </c>
      <c r="D44" s="141">
        <v>7500</v>
      </c>
      <c r="E44" s="141">
        <v>5000</v>
      </c>
      <c r="F44" s="141" t="s">
        <v>165</v>
      </c>
    </row>
    <row r="45" spans="1:6" ht="30" customHeight="1" thickBot="1" x14ac:dyDescent="0.35">
      <c r="A45" s="139" t="s">
        <v>167</v>
      </c>
      <c r="B45" s="140" t="s">
        <v>45</v>
      </c>
      <c r="C45" s="141">
        <v>2000</v>
      </c>
      <c r="D45" s="141">
        <v>2000</v>
      </c>
      <c r="E45" s="141">
        <v>2000</v>
      </c>
      <c r="F45" s="141" t="s">
        <v>165</v>
      </c>
    </row>
    <row r="46" spans="1:6" ht="30" customHeight="1" thickBot="1" x14ac:dyDescent="0.35">
      <c r="A46" s="139" t="s">
        <v>168</v>
      </c>
      <c r="B46" s="140" t="s">
        <v>140</v>
      </c>
      <c r="C46" s="141">
        <v>4</v>
      </c>
      <c r="D46" s="141">
        <v>4</v>
      </c>
      <c r="E46" s="141">
        <v>4</v>
      </c>
      <c r="F46" s="141" t="s">
        <v>165</v>
      </c>
    </row>
    <row r="47" spans="1:6" ht="30" customHeight="1" thickBot="1" x14ac:dyDescent="0.35">
      <c r="A47" s="139" t="s">
        <v>169</v>
      </c>
      <c r="B47" s="140" t="s">
        <v>141</v>
      </c>
      <c r="C47" s="141">
        <v>5000</v>
      </c>
      <c r="D47" s="141">
        <v>10000</v>
      </c>
      <c r="E47" s="141">
        <v>7500</v>
      </c>
      <c r="F47" s="141" t="s">
        <v>165</v>
      </c>
    </row>
    <row r="48" spans="1:6" ht="30" customHeight="1" thickBot="1" x14ac:dyDescent="0.35">
      <c r="A48" s="139" t="s">
        <v>170</v>
      </c>
      <c r="B48" s="140" t="s">
        <v>254</v>
      </c>
      <c r="C48" s="141">
        <v>500</v>
      </c>
      <c r="D48" s="141">
        <v>1000</v>
      </c>
      <c r="E48" s="141">
        <v>1000</v>
      </c>
      <c r="F48" s="141" t="s">
        <v>165</v>
      </c>
    </row>
    <row r="49" spans="1:6" ht="30" customHeight="1" thickBot="1" x14ac:dyDescent="0.35">
      <c r="A49" s="139" t="s">
        <v>171</v>
      </c>
      <c r="B49" s="140" t="s">
        <v>253</v>
      </c>
      <c r="C49" s="141">
        <v>2</v>
      </c>
      <c r="D49" s="141">
        <v>4</v>
      </c>
      <c r="E49" s="141">
        <v>4</v>
      </c>
      <c r="F49" s="141" t="s">
        <v>165</v>
      </c>
    </row>
    <row r="50" spans="1:6" ht="30" customHeight="1" thickBot="1" x14ac:dyDescent="0.35">
      <c r="A50" s="463" t="s">
        <v>255</v>
      </c>
      <c r="B50" s="464"/>
      <c r="C50" s="464"/>
      <c r="D50" s="464"/>
      <c r="E50" s="464"/>
      <c r="F50" s="465"/>
    </row>
    <row r="51" spans="1:6" ht="30" customHeight="1" thickBot="1" x14ac:dyDescent="0.35">
      <c r="A51" s="187" t="s">
        <v>256</v>
      </c>
      <c r="B51" s="186" t="s">
        <v>257</v>
      </c>
      <c r="C51" s="185">
        <v>1</v>
      </c>
      <c r="D51" s="185">
        <v>0</v>
      </c>
      <c r="E51" s="185">
        <v>0</v>
      </c>
      <c r="F51" s="185" t="s">
        <v>165</v>
      </c>
    </row>
    <row r="52" spans="1:6" ht="30" customHeight="1" thickBot="1" x14ac:dyDescent="0.35">
      <c r="A52" s="187" t="s">
        <v>258</v>
      </c>
      <c r="B52" s="186" t="s">
        <v>263</v>
      </c>
      <c r="C52" s="185">
        <v>0</v>
      </c>
      <c r="D52" s="185">
        <v>1</v>
      </c>
      <c r="E52" s="185">
        <v>0</v>
      </c>
      <c r="F52" s="185" t="s">
        <v>165</v>
      </c>
    </row>
    <row r="53" spans="1:6" ht="30" customHeight="1" thickBot="1" x14ac:dyDescent="0.35">
      <c r="A53" s="187" t="s">
        <v>259</v>
      </c>
      <c r="B53" s="186" t="s">
        <v>264</v>
      </c>
      <c r="C53" s="185">
        <v>0</v>
      </c>
      <c r="D53" s="185">
        <v>40</v>
      </c>
      <c r="E53" s="185">
        <v>60</v>
      </c>
      <c r="F53" s="185" t="s">
        <v>165</v>
      </c>
    </row>
    <row r="54" spans="1:6" ht="30" customHeight="1" thickBot="1" x14ac:dyDescent="0.35">
      <c r="A54" s="466" t="s">
        <v>142</v>
      </c>
      <c r="B54" s="467"/>
      <c r="C54" s="467"/>
      <c r="D54" s="467"/>
      <c r="E54" s="467"/>
      <c r="F54" s="468"/>
    </row>
    <row r="55" spans="1:6" ht="30" customHeight="1" thickBot="1" x14ac:dyDescent="0.35">
      <c r="A55" s="134" t="s">
        <v>143</v>
      </c>
      <c r="B55" s="135" t="s">
        <v>210</v>
      </c>
      <c r="C55" s="136">
        <v>0</v>
      </c>
      <c r="D55" s="136">
        <v>60</v>
      </c>
      <c r="E55" s="136">
        <v>50</v>
      </c>
      <c r="F55" s="136" t="s">
        <v>172</v>
      </c>
    </row>
    <row r="56" spans="1:6" ht="30" customHeight="1" thickBot="1" x14ac:dyDescent="0.35">
      <c r="A56" s="134" t="s">
        <v>144</v>
      </c>
      <c r="B56" s="148" t="s">
        <v>145</v>
      </c>
      <c r="C56" s="146">
        <v>2</v>
      </c>
      <c r="D56" s="136">
        <v>3</v>
      </c>
      <c r="E56" s="136">
        <v>3</v>
      </c>
      <c r="F56" s="136" t="s">
        <v>172</v>
      </c>
    </row>
    <row r="57" spans="1:6" ht="30" customHeight="1" thickBot="1" x14ac:dyDescent="0.35">
      <c r="A57" s="466" t="s">
        <v>146</v>
      </c>
      <c r="B57" s="467"/>
      <c r="C57" s="467"/>
      <c r="D57" s="467"/>
      <c r="E57" s="467"/>
      <c r="F57" s="468"/>
    </row>
    <row r="58" spans="1:6" ht="30" customHeight="1" thickBot="1" x14ac:dyDescent="0.35">
      <c r="A58" s="463" t="s">
        <v>260</v>
      </c>
      <c r="B58" s="464"/>
      <c r="C58" s="464"/>
      <c r="D58" s="464"/>
      <c r="E58" s="464"/>
      <c r="F58" s="465"/>
    </row>
    <row r="59" spans="1:6" ht="30" customHeight="1" thickBot="1" x14ac:dyDescent="0.35">
      <c r="A59" s="134" t="s">
        <v>261</v>
      </c>
      <c r="B59" s="148" t="s">
        <v>266</v>
      </c>
      <c r="C59" s="146">
        <v>1</v>
      </c>
      <c r="D59" s="136">
        <v>1</v>
      </c>
      <c r="E59" s="136">
        <v>1</v>
      </c>
      <c r="F59" s="136" t="s">
        <v>262</v>
      </c>
    </row>
    <row r="60" spans="1:6" ht="30" customHeight="1" thickBot="1" x14ac:dyDescent="0.35">
      <c r="A60" s="134" t="s">
        <v>265</v>
      </c>
      <c r="B60" s="148" t="s">
        <v>268</v>
      </c>
      <c r="C60" s="146">
        <v>1</v>
      </c>
      <c r="D60" s="136">
        <v>0</v>
      </c>
      <c r="E60" s="136">
        <v>0</v>
      </c>
      <c r="F60" s="136" t="s">
        <v>262</v>
      </c>
    </row>
    <row r="61" spans="1:6" ht="30" customHeight="1" thickBot="1" x14ac:dyDescent="0.35">
      <c r="A61" s="134" t="s">
        <v>267</v>
      </c>
      <c r="B61" s="148" t="s">
        <v>272</v>
      </c>
      <c r="C61" s="146">
        <v>1</v>
      </c>
      <c r="D61" s="136">
        <v>0</v>
      </c>
      <c r="E61" s="136">
        <v>0</v>
      </c>
      <c r="F61" s="136" t="s">
        <v>262</v>
      </c>
    </row>
    <row r="62" spans="1:6" ht="30" customHeight="1" thickBot="1" x14ac:dyDescent="0.35">
      <c r="A62" s="134" t="s">
        <v>269</v>
      </c>
      <c r="B62" s="148" t="s">
        <v>273</v>
      </c>
      <c r="C62" s="146">
        <v>0</v>
      </c>
      <c r="D62" s="136">
        <v>1</v>
      </c>
      <c r="E62" s="136">
        <v>0</v>
      </c>
      <c r="F62" s="136" t="s">
        <v>262</v>
      </c>
    </row>
    <row r="63" spans="1:6" ht="30" customHeight="1" thickBot="1" x14ac:dyDescent="0.35">
      <c r="A63" s="134" t="s">
        <v>270</v>
      </c>
      <c r="B63" s="148" t="s">
        <v>274</v>
      </c>
      <c r="C63" s="146">
        <v>0</v>
      </c>
      <c r="D63" s="136">
        <v>3</v>
      </c>
      <c r="E63" s="136">
        <v>7</v>
      </c>
      <c r="F63" s="136" t="s">
        <v>262</v>
      </c>
    </row>
    <row r="64" spans="1:6" ht="30" customHeight="1" thickBot="1" x14ac:dyDescent="0.35">
      <c r="A64" s="134" t="s">
        <v>271</v>
      </c>
      <c r="B64" s="148" t="s">
        <v>275</v>
      </c>
      <c r="C64" s="146">
        <v>0</v>
      </c>
      <c r="D64" s="136">
        <v>20</v>
      </c>
      <c r="E64" s="136">
        <v>30</v>
      </c>
      <c r="F64" s="136" t="s">
        <v>262</v>
      </c>
    </row>
    <row r="65" spans="1:9" ht="30" customHeight="1" thickBot="1" x14ac:dyDescent="0.35">
      <c r="A65" s="463" t="s">
        <v>147</v>
      </c>
      <c r="B65" s="464"/>
      <c r="C65" s="464"/>
      <c r="D65" s="464"/>
      <c r="E65" s="464"/>
      <c r="F65" s="465"/>
    </row>
    <row r="66" spans="1:9" ht="30" customHeight="1" thickBot="1" x14ac:dyDescent="0.35">
      <c r="A66" s="134" t="s">
        <v>148</v>
      </c>
      <c r="B66" s="135" t="s">
        <v>211</v>
      </c>
      <c r="C66" s="136">
        <v>0</v>
      </c>
      <c r="D66" s="136">
        <v>1</v>
      </c>
      <c r="E66" s="136">
        <v>0</v>
      </c>
      <c r="F66" s="136" t="s">
        <v>173</v>
      </c>
    </row>
    <row r="67" spans="1:9" ht="30" customHeight="1" thickBot="1" x14ac:dyDescent="0.35">
      <c r="A67" s="134" t="s">
        <v>149</v>
      </c>
      <c r="B67" s="135" t="s">
        <v>185</v>
      </c>
      <c r="C67" s="136">
        <v>0</v>
      </c>
      <c r="D67" s="136">
        <v>1</v>
      </c>
      <c r="E67" s="136">
        <v>0</v>
      </c>
      <c r="F67" s="136" t="s">
        <v>173</v>
      </c>
    </row>
    <row r="68" spans="1:9" ht="30" customHeight="1" thickBot="1" x14ac:dyDescent="0.35">
      <c r="A68" s="134" t="s">
        <v>289</v>
      </c>
      <c r="B68" s="135" t="s">
        <v>290</v>
      </c>
      <c r="C68" s="136">
        <v>0</v>
      </c>
      <c r="D68" s="136">
        <v>5</v>
      </c>
      <c r="E68" s="136">
        <v>7</v>
      </c>
      <c r="F68" s="136" t="s">
        <v>173</v>
      </c>
    </row>
    <row r="69" spans="1:9" ht="30" customHeight="1" thickBot="1" x14ac:dyDescent="0.35">
      <c r="A69" s="463" t="s">
        <v>212</v>
      </c>
      <c r="B69" s="464"/>
      <c r="C69" s="464"/>
      <c r="D69" s="464"/>
      <c r="E69" s="464"/>
      <c r="F69" s="465"/>
    </row>
    <row r="70" spans="1:9" ht="30" customHeight="1" thickBot="1" x14ac:dyDescent="0.35">
      <c r="A70" s="463" t="s">
        <v>213</v>
      </c>
      <c r="B70" s="464"/>
      <c r="C70" s="464"/>
      <c r="D70" s="464"/>
      <c r="E70" s="464"/>
      <c r="F70" s="465"/>
    </row>
    <row r="71" spans="1:9" ht="30" customHeight="1" thickBot="1" x14ac:dyDescent="0.35">
      <c r="A71" s="139" t="s">
        <v>150</v>
      </c>
      <c r="B71" s="140" t="s">
        <v>214</v>
      </c>
      <c r="C71" s="141">
        <v>100</v>
      </c>
      <c r="D71" s="141">
        <v>100</v>
      </c>
      <c r="E71" s="141">
        <v>100</v>
      </c>
      <c r="F71" s="141" t="s">
        <v>174</v>
      </c>
    </row>
    <row r="72" spans="1:9" ht="30" customHeight="1" thickBot="1" x14ac:dyDescent="0.35">
      <c r="A72" s="463" t="s">
        <v>215</v>
      </c>
      <c r="B72" s="464"/>
      <c r="C72" s="464"/>
      <c r="D72" s="464"/>
      <c r="E72" s="464"/>
      <c r="F72" s="465"/>
    </row>
    <row r="73" spans="1:9" ht="30" customHeight="1" thickBot="1" x14ac:dyDescent="0.35">
      <c r="A73" s="139" t="s">
        <v>151</v>
      </c>
      <c r="B73" s="140" t="s">
        <v>189</v>
      </c>
      <c r="C73" s="141">
        <v>100</v>
      </c>
      <c r="D73" s="141">
        <v>100</v>
      </c>
      <c r="E73" s="141">
        <v>100</v>
      </c>
      <c r="F73" s="141" t="s">
        <v>174</v>
      </c>
      <c r="I73" s="184"/>
    </row>
    <row r="74" spans="1:9" ht="30" customHeight="1" thickBot="1" x14ac:dyDescent="0.35">
      <c r="A74" s="139" t="s">
        <v>285</v>
      </c>
      <c r="B74" s="140" t="s">
        <v>188</v>
      </c>
      <c r="C74" s="147" t="s">
        <v>216</v>
      </c>
      <c r="D74" s="147" t="s">
        <v>216</v>
      </c>
      <c r="E74" s="147" t="s">
        <v>216</v>
      </c>
      <c r="F74" s="141" t="s">
        <v>174</v>
      </c>
    </row>
    <row r="75" spans="1:9" ht="30" customHeight="1" thickBot="1" x14ac:dyDescent="0.35">
      <c r="A75" s="463" t="s">
        <v>217</v>
      </c>
      <c r="B75" s="464"/>
      <c r="C75" s="464"/>
      <c r="D75" s="464"/>
      <c r="E75" s="464"/>
      <c r="F75" s="465"/>
    </row>
    <row r="76" spans="1:9" ht="30" customHeight="1" thickBot="1" x14ac:dyDescent="0.35">
      <c r="A76" s="139" t="s">
        <v>152</v>
      </c>
      <c r="B76" s="140" t="s">
        <v>278</v>
      </c>
      <c r="C76" s="141">
        <v>100</v>
      </c>
      <c r="D76" s="141">
        <v>100</v>
      </c>
      <c r="E76" s="141">
        <v>100</v>
      </c>
      <c r="F76" s="141" t="s">
        <v>174</v>
      </c>
      <c r="G76" s="103"/>
    </row>
    <row r="77" spans="1:9" ht="30" customHeight="1" thickBot="1" x14ac:dyDescent="0.35">
      <c r="A77" s="139" t="s">
        <v>276</v>
      </c>
      <c r="B77" s="140" t="s">
        <v>280</v>
      </c>
      <c r="C77" s="141">
        <v>1</v>
      </c>
      <c r="D77" s="141">
        <v>0</v>
      </c>
      <c r="E77" s="141">
        <v>0</v>
      </c>
      <c r="F77" s="141" t="s">
        <v>174</v>
      </c>
      <c r="G77" s="103"/>
    </row>
    <row r="78" spans="1:9" ht="30" customHeight="1" thickBot="1" x14ac:dyDescent="0.35">
      <c r="A78" s="139" t="s">
        <v>277</v>
      </c>
      <c r="B78" s="140" t="s">
        <v>279</v>
      </c>
      <c r="C78" s="141">
        <v>100</v>
      </c>
      <c r="D78" s="141">
        <v>0</v>
      </c>
      <c r="E78" s="141">
        <v>0</v>
      </c>
      <c r="F78" s="141" t="s">
        <v>174</v>
      </c>
      <c r="G78" s="103"/>
    </row>
    <row r="79" spans="1:9" ht="30" customHeight="1" thickBot="1" x14ac:dyDescent="0.35">
      <c r="A79" s="139" t="s">
        <v>284</v>
      </c>
      <c r="B79" s="140" t="s">
        <v>281</v>
      </c>
      <c r="C79" s="141">
        <v>0</v>
      </c>
      <c r="D79" s="141">
        <v>30</v>
      </c>
      <c r="E79" s="141">
        <v>70</v>
      </c>
      <c r="F79" s="141" t="s">
        <v>174</v>
      </c>
      <c r="G79" s="103"/>
    </row>
    <row r="80" spans="1:9" ht="30" customHeight="1" thickBot="1" x14ac:dyDescent="0.35">
      <c r="A80" s="463" t="s">
        <v>179</v>
      </c>
      <c r="B80" s="464"/>
      <c r="C80" s="464"/>
      <c r="D80" s="464"/>
      <c r="E80" s="464"/>
      <c r="F80" s="465"/>
      <c r="G80" s="103"/>
    </row>
    <row r="81" spans="1:7" ht="30" customHeight="1" thickBot="1" x14ac:dyDescent="0.35">
      <c r="A81" s="139" t="s">
        <v>153</v>
      </c>
      <c r="B81" s="140" t="s">
        <v>196</v>
      </c>
      <c r="C81" s="141">
        <v>20</v>
      </c>
      <c r="D81" s="141">
        <v>40</v>
      </c>
      <c r="E81" s="141">
        <v>40</v>
      </c>
      <c r="F81" s="141" t="s">
        <v>174</v>
      </c>
    </row>
    <row r="82" spans="1:7" ht="30" customHeight="1" thickBot="1" x14ac:dyDescent="0.35">
      <c r="A82" s="463" t="s">
        <v>218</v>
      </c>
      <c r="B82" s="464"/>
      <c r="C82" s="464"/>
      <c r="D82" s="464"/>
      <c r="E82" s="464"/>
      <c r="F82" s="465"/>
      <c r="G82" s="103"/>
    </row>
    <row r="83" spans="1:7" ht="30" customHeight="1" thickBot="1" x14ac:dyDescent="0.35">
      <c r="A83" s="139" t="s">
        <v>183</v>
      </c>
      <c r="B83" s="140" t="s">
        <v>197</v>
      </c>
      <c r="C83" s="141">
        <v>100</v>
      </c>
      <c r="D83" s="141">
        <v>100</v>
      </c>
      <c r="E83" s="141">
        <v>100</v>
      </c>
      <c r="F83" s="141" t="s">
        <v>174</v>
      </c>
      <c r="G83" s="103"/>
    </row>
    <row r="84" spans="1:7" ht="30" customHeight="1" thickBot="1" x14ac:dyDescent="0.35">
      <c r="A84" s="463" t="s">
        <v>219</v>
      </c>
      <c r="B84" s="464"/>
      <c r="C84" s="464"/>
      <c r="D84" s="464"/>
      <c r="E84" s="464"/>
      <c r="F84" s="465"/>
      <c r="G84" s="103"/>
    </row>
    <row r="85" spans="1:7" ht="30" customHeight="1" thickBot="1" x14ac:dyDescent="0.35">
      <c r="A85" s="139" t="s">
        <v>187</v>
      </c>
      <c r="B85" s="140" t="s">
        <v>197</v>
      </c>
      <c r="C85" s="141">
        <v>100</v>
      </c>
      <c r="D85" s="141">
        <v>100</v>
      </c>
      <c r="E85" s="141">
        <v>100</v>
      </c>
      <c r="F85" s="141" t="s">
        <v>174</v>
      </c>
    </row>
    <row r="86" spans="1:7" ht="30" customHeight="1" thickBot="1" x14ac:dyDescent="0.35">
      <c r="A86" s="463" t="s">
        <v>220</v>
      </c>
      <c r="B86" s="464"/>
      <c r="C86" s="464"/>
      <c r="D86" s="464"/>
      <c r="E86" s="464"/>
      <c r="F86" s="465"/>
    </row>
    <row r="87" spans="1:7" ht="30" customHeight="1" thickBot="1" x14ac:dyDescent="0.35">
      <c r="A87" s="134" t="s">
        <v>154</v>
      </c>
      <c r="B87" s="135" t="s">
        <v>60</v>
      </c>
      <c r="C87" s="136">
        <v>3</v>
      </c>
      <c r="D87" s="136">
        <v>4</v>
      </c>
      <c r="E87" s="136">
        <v>4</v>
      </c>
      <c r="F87" s="136" t="s">
        <v>175</v>
      </c>
    </row>
    <row r="88" spans="1:7" ht="30" customHeight="1" thickBot="1" x14ac:dyDescent="0.35">
      <c r="A88" s="463" t="s">
        <v>198</v>
      </c>
      <c r="B88" s="464"/>
      <c r="C88" s="464"/>
      <c r="D88" s="464"/>
      <c r="E88" s="464"/>
      <c r="F88" s="465"/>
    </row>
    <row r="89" spans="1:7" ht="30" customHeight="1" thickBot="1" x14ac:dyDescent="0.35">
      <c r="A89" s="134" t="s">
        <v>155</v>
      </c>
      <c r="B89" s="135" t="s">
        <v>221</v>
      </c>
      <c r="C89" s="136">
        <v>100</v>
      </c>
      <c r="D89" s="136">
        <v>100</v>
      </c>
      <c r="E89" s="136">
        <v>100</v>
      </c>
      <c r="F89" s="136" t="s">
        <v>175</v>
      </c>
    </row>
    <row r="90" spans="1:7" ht="30" customHeight="1" thickBot="1" x14ac:dyDescent="0.35">
      <c r="A90" s="134" t="s">
        <v>156</v>
      </c>
      <c r="B90" s="135" t="s">
        <v>62</v>
      </c>
      <c r="C90" s="136">
        <v>100</v>
      </c>
      <c r="D90" s="136">
        <v>100</v>
      </c>
      <c r="E90" s="136">
        <v>100</v>
      </c>
      <c r="F90" s="136" t="s">
        <v>175</v>
      </c>
    </row>
    <row r="91" spans="1:7" ht="30" customHeight="1" thickBot="1" x14ac:dyDescent="0.35">
      <c r="A91" s="134" t="s">
        <v>157</v>
      </c>
      <c r="B91" s="135" t="s">
        <v>288</v>
      </c>
      <c r="C91" s="136">
        <v>100</v>
      </c>
      <c r="D91" s="136">
        <v>100</v>
      </c>
      <c r="E91" s="136">
        <v>100</v>
      </c>
      <c r="F91" s="136" t="s">
        <v>175</v>
      </c>
    </row>
    <row r="92" spans="1:7" ht="30" customHeight="1" thickBot="1" x14ac:dyDescent="0.35">
      <c r="A92" s="134" t="s">
        <v>287</v>
      </c>
      <c r="B92" s="135" t="s">
        <v>63</v>
      </c>
      <c r="C92" s="136">
        <v>100</v>
      </c>
      <c r="D92" s="136">
        <v>100</v>
      </c>
      <c r="E92" s="136">
        <v>100</v>
      </c>
      <c r="F92" s="136" t="s">
        <v>175</v>
      </c>
    </row>
    <row r="93" spans="1:7" ht="30" customHeight="1" thickBot="1" x14ac:dyDescent="0.35">
      <c r="A93" s="463" t="s">
        <v>158</v>
      </c>
      <c r="B93" s="464"/>
      <c r="C93" s="464"/>
      <c r="D93" s="464"/>
      <c r="E93" s="464"/>
      <c r="F93" s="465"/>
    </row>
    <row r="94" spans="1:7" ht="30" customHeight="1" thickBot="1" x14ac:dyDescent="0.35">
      <c r="A94" s="134" t="s">
        <v>159</v>
      </c>
      <c r="B94" s="135" t="s">
        <v>282</v>
      </c>
      <c r="C94" s="136">
        <v>100</v>
      </c>
      <c r="D94" s="136">
        <v>100</v>
      </c>
      <c r="E94" s="136">
        <v>100</v>
      </c>
      <c r="F94" s="136" t="s">
        <v>175</v>
      </c>
    </row>
    <row r="95" spans="1:7" ht="30" customHeight="1" thickBot="1" x14ac:dyDescent="0.35">
      <c r="A95" s="134" t="s">
        <v>160</v>
      </c>
      <c r="B95" s="135" t="s">
        <v>66</v>
      </c>
      <c r="C95" s="136">
        <v>6</v>
      </c>
      <c r="D95" s="136">
        <v>8</v>
      </c>
      <c r="E95" s="136">
        <v>8</v>
      </c>
      <c r="F95" s="136" t="s">
        <v>175</v>
      </c>
    </row>
    <row r="96" spans="1:7" ht="30" customHeight="1" thickBot="1" x14ac:dyDescent="0.35">
      <c r="A96" s="134" t="s">
        <v>283</v>
      </c>
      <c r="B96" s="135" t="s">
        <v>286</v>
      </c>
      <c r="C96" s="136">
        <v>100</v>
      </c>
      <c r="D96" s="136">
        <v>100</v>
      </c>
      <c r="E96" s="136">
        <v>100</v>
      </c>
      <c r="F96" s="136" t="s">
        <v>175</v>
      </c>
    </row>
    <row r="97" spans="1:6" ht="30" customHeight="1" thickBot="1" x14ac:dyDescent="0.35">
      <c r="A97" s="134" t="s">
        <v>291</v>
      </c>
      <c r="B97" s="135" t="s">
        <v>67</v>
      </c>
      <c r="C97" s="136">
        <v>100</v>
      </c>
      <c r="D97" s="136">
        <v>100</v>
      </c>
      <c r="E97" s="136">
        <v>100</v>
      </c>
      <c r="F97" s="136" t="s">
        <v>175</v>
      </c>
    </row>
  </sheetData>
  <mergeCells count="34">
    <mergeCell ref="A58:F58"/>
    <mergeCell ref="A8:F8"/>
    <mergeCell ref="A10:F10"/>
    <mergeCell ref="A88:F88"/>
    <mergeCell ref="A93:F93"/>
    <mergeCell ref="A57:F57"/>
    <mergeCell ref="A69:F69"/>
    <mergeCell ref="A65:F65"/>
    <mergeCell ref="A72:F72"/>
    <mergeCell ref="A70:F70"/>
    <mergeCell ref="A80:F80"/>
    <mergeCell ref="A82:F82"/>
    <mergeCell ref="A84:F84"/>
    <mergeCell ref="A86:F86"/>
    <mergeCell ref="A75:F75"/>
    <mergeCell ref="A12:F12"/>
    <mergeCell ref="A1:A2"/>
    <mergeCell ref="C1:E1"/>
    <mergeCell ref="F1:F2"/>
    <mergeCell ref="A4:F4"/>
    <mergeCell ref="A7:F7"/>
    <mergeCell ref="A5:F5"/>
    <mergeCell ref="A18:F18"/>
    <mergeCell ref="A19:F19"/>
    <mergeCell ref="A24:F24"/>
    <mergeCell ref="A14:F14"/>
    <mergeCell ref="A28:F28"/>
    <mergeCell ref="A31:F31"/>
    <mergeCell ref="A35:F35"/>
    <mergeCell ref="A40:F40"/>
    <mergeCell ref="A54:F54"/>
    <mergeCell ref="A38:F38"/>
    <mergeCell ref="A43:F43"/>
    <mergeCell ref="A50:F50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Strategija - 07</vt:lpstr>
      <vt:lpstr>Stebėsenos rodikliai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Valasevičienė</dc:creator>
  <cp:lastModifiedBy>Justas Kazlauskas</cp:lastModifiedBy>
  <cp:lastPrinted>2024-01-09T07:31:16Z</cp:lastPrinted>
  <dcterms:created xsi:type="dcterms:W3CDTF">2015-06-05T18:17:20Z</dcterms:created>
  <dcterms:modified xsi:type="dcterms:W3CDTF">2025-02-06T14:58:21Z</dcterms:modified>
</cp:coreProperties>
</file>