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.Kazlauskas\Desktop\kopijos\Justas\Taryba\2025\2025-2027 SSVP projektas\Priedai\"/>
    </mc:Choice>
  </mc:AlternateContent>
  <xr:revisionPtr revIDLastSave="0" documentId="13_ncr:1_{57F801D9-C033-491D-AF3F-F22AC43EAF6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6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M50" i="1"/>
  <c r="L50" i="1"/>
  <c r="L48" i="1"/>
  <c r="M48" i="1"/>
  <c r="N48" i="1"/>
  <c r="L13" i="1" l="1"/>
  <c r="L14" i="1" s="1"/>
  <c r="M13" i="1"/>
  <c r="M14" i="1" s="1"/>
  <c r="N13" i="1"/>
  <c r="N14" i="1" s="1"/>
  <c r="M62" i="1"/>
  <c r="N62" i="1"/>
  <c r="L62" i="1"/>
  <c r="N71" i="1"/>
  <c r="N70" i="1" s="1"/>
  <c r="M71" i="1"/>
  <c r="M70" i="1" s="1"/>
  <c r="L71" i="1"/>
  <c r="L70" i="1" s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1" i="1"/>
  <c r="M61" i="1"/>
  <c r="L61" i="1"/>
  <c r="M60" i="1" l="1"/>
  <c r="M59" i="1" s="1"/>
  <c r="M72" i="1" s="1"/>
  <c r="N60" i="1"/>
  <c r="N59" i="1" s="1"/>
  <c r="N72" i="1" s="1"/>
  <c r="N75" i="1" s="1"/>
  <c r="L60" i="1"/>
  <c r="L59" i="1" s="1"/>
  <c r="L72" i="1" s="1"/>
  <c r="M36" i="1"/>
  <c r="N36" i="1"/>
  <c r="L36" i="1"/>
  <c r="M75" i="1" l="1"/>
  <c r="N74" i="1"/>
  <c r="L75" i="1"/>
  <c r="M74" i="1"/>
  <c r="L74" i="1"/>
  <c r="N46" i="1"/>
  <c r="M46" i="1"/>
  <c r="L46" i="1"/>
  <c r="N44" i="1"/>
  <c r="M44" i="1"/>
  <c r="L44" i="1"/>
  <c r="N42" i="1"/>
  <c r="M42" i="1"/>
  <c r="L42" i="1"/>
  <c r="N40" i="1"/>
  <c r="M40" i="1"/>
  <c r="L40" i="1"/>
  <c r="N34" i="1"/>
  <c r="M34" i="1"/>
  <c r="L34" i="1"/>
  <c r="N32" i="1"/>
  <c r="M32" i="1"/>
  <c r="L32" i="1"/>
  <c r="N30" i="1"/>
  <c r="M30" i="1"/>
  <c r="L30" i="1"/>
  <c r="N28" i="1"/>
  <c r="M28" i="1"/>
  <c r="L28" i="1"/>
  <c r="N26" i="1"/>
  <c r="M26" i="1"/>
  <c r="L26" i="1"/>
  <c r="N21" i="1"/>
  <c r="N22" i="1" s="1"/>
  <c r="N23" i="1" s="1"/>
  <c r="M21" i="1"/>
  <c r="M22" i="1" s="1"/>
  <c r="M23" i="1" s="1"/>
  <c r="L21" i="1"/>
  <c r="L22" i="1" s="1"/>
  <c r="L23" i="1" s="1"/>
  <c r="N15" i="1"/>
  <c r="M15" i="1"/>
  <c r="L15" i="1"/>
  <c r="N51" i="1" l="1"/>
  <c r="L51" i="1"/>
  <c r="M51" i="1"/>
  <c r="M37" i="1"/>
  <c r="L37" i="1"/>
  <c r="N37" i="1"/>
  <c r="L52" i="1" l="1"/>
  <c r="L53" i="1" s="1"/>
  <c r="L54" i="1" s="1"/>
  <c r="N52" i="1"/>
  <c r="N53" i="1" s="1"/>
  <c r="N54" i="1" s="1"/>
  <c r="M52" i="1"/>
  <c r="M53" i="1" s="1"/>
  <c r="M54" i="1" s="1"/>
</calcChain>
</file>

<file path=xl/sharedStrings.xml><?xml version="1.0" encoding="utf-8"?>
<sst xmlns="http://schemas.openxmlformats.org/spreadsheetml/2006/main" count="239" uniqueCount="166">
  <si>
    <t>Programos kodas</t>
  </si>
  <si>
    <t>Prioriteto kodas</t>
  </si>
  <si>
    <t>Strateginio tikslo kodas</t>
  </si>
  <si>
    <t>Uždavinio kodas</t>
  </si>
  <si>
    <t>Priemonės kodas</t>
  </si>
  <si>
    <t>Pavadinimas</t>
  </si>
  <si>
    <t>Veiklos kodas</t>
  </si>
  <si>
    <t>Veiklos pavadinimas</t>
  </si>
  <si>
    <t>Veiklos vykdytojas</t>
  </si>
  <si>
    <t>Finansavimo šaltinis</t>
  </si>
  <si>
    <t/>
  </si>
  <si>
    <t>3.3.2.1.1.</t>
  </si>
  <si>
    <t>Atliekų tvarkymas (T)</t>
  </si>
  <si>
    <t>Miesto tvarkymo ir statybos skyrius</t>
  </si>
  <si>
    <t>SBB</t>
  </si>
  <si>
    <t>AAP</t>
  </si>
  <si>
    <t>Viso:</t>
  </si>
  <si>
    <t>Iš viso priemonei:</t>
  </si>
  <si>
    <t>Iš viso uždaviniui:</t>
  </si>
  <si>
    <t>3.3.3.1.1.</t>
  </si>
  <si>
    <t>Vandenvalos ir vandenruošos ūkio optimizavimas (T)</t>
  </si>
  <si>
    <t>Nuostolių dengimas, proc.</t>
  </si>
  <si>
    <t xml:space="preserve">Įdiegtos atsinaujinančių energijos išteklių priemonės, vnt. </t>
  </si>
  <si>
    <t>3.3.4.1.1.</t>
  </si>
  <si>
    <t>Mėlynosios vėliavos koordinavimas (T)</t>
  </si>
  <si>
    <t>3.3.4.1.2.</t>
  </si>
  <si>
    <t>Kvapų sklidimo iš nuotekų stočių mažinimas (T)</t>
  </si>
  <si>
    <t>Sudaryta sutarčių</t>
  </si>
  <si>
    <t>3.3.4.1.3.</t>
  </si>
  <si>
    <t xml:space="preserve"> Kuršių marių vandens stebėsena (T)</t>
  </si>
  <si>
    <t>Sudaryta sutarčių, vnt.</t>
  </si>
  <si>
    <t>3.3.4.1.4.</t>
  </si>
  <si>
    <t>Požeminio vandens stebėsena (T)</t>
  </si>
  <si>
    <t>3.3.4.1.5.</t>
  </si>
  <si>
    <t>Savivaldybės aplinkos monitoringo vykdymas (T)</t>
  </si>
  <si>
    <t>3.3.4.1.6.</t>
  </si>
  <si>
    <t>Krantotvarkos veiklos įgyvendinimas (T)</t>
  </si>
  <si>
    <t>Krantotvarkos projektai vnt.</t>
  </si>
  <si>
    <t>3.3.4.2.1.</t>
  </si>
  <si>
    <t>3.3.4.2.2.</t>
  </si>
  <si>
    <t>3.3.4.2.5.</t>
  </si>
  <si>
    <t xml:space="preserve"> Želdinių priežiūros įgyvendinimas (T)</t>
  </si>
  <si>
    <t>Įgyvendinti želdinių priežiūros projektai, vnt.</t>
  </si>
  <si>
    <t>3.3.4.2.6.</t>
  </si>
  <si>
    <t>Apsaugos priemonių nuo žvėrių pažeidimų įsigijimas (T)</t>
  </si>
  <si>
    <t>Iškirstas likvidinės medienos kiekis, m3</t>
  </si>
  <si>
    <t>Iš viso tikslui:</t>
  </si>
  <si>
    <t>Iš viso programai:</t>
  </si>
  <si>
    <t>06. Aplinkos apsaugos programa</t>
  </si>
  <si>
    <t>Savivaldybės strateginio plėtros plano priemonės kodas</t>
  </si>
  <si>
    <t>Kurti žaliosios savivaldybės modelį</t>
  </si>
  <si>
    <t xml:space="preserve">Įdiegti žiedinės ekonomikos procesus </t>
  </si>
  <si>
    <t xml:space="preserve">Parengti žiedinės ekonomikos procesų įgyvendinimo programą ir užtikrinti sklandų jos vykdymą </t>
  </si>
  <si>
    <t xml:space="preserve">Modernizuoti vandentvarkos ir nuotekų sistemas </t>
  </si>
  <si>
    <t xml:space="preserve">Nuotekų valyklų ir vandens ruošyklų modernizavimas (rekonstravimas) </t>
  </si>
  <si>
    <t xml:space="preserve">Užtikrinti visapusišką aplinkos būklės stebėseną (kraštovaizdžio, paplūdimių bei vandens priežiūrą) taršą ribojančių priemonių taikymą, siekiant užtikrinti kokybės išsaugojimą </t>
  </si>
  <si>
    <t xml:space="preserve">Vykdyti aplinkos elementų stebėseną </t>
  </si>
  <si>
    <t xml:space="preserve">Sukurti priemones aplinkos būklės kokybės gerinimui bei išsaugojimui </t>
  </si>
  <si>
    <t>Finansavimo šaltiniai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</si>
  <si>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</si>
  <si>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</si>
  <si>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</si>
  <si>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</si>
  <si>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</si>
  <si>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</si>
  <si>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</si>
  <si>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</si>
  <si>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</si>
  <si>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</si>
  <si>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</si>
  <si>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</si>
  <si>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</si>
  <si>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</si>
  <si>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</si>
  <si>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</si>
  <si>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</si>
  <si>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</si>
  <si>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</si>
  <si>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</si>
  <si>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Finansavimo šaltinių suvestinė</t>
  </si>
  <si>
    <t>Efektyvus Neringos savivaldybės valdymas</t>
  </si>
  <si>
    <t>3.3.2.1</t>
  </si>
  <si>
    <t>3.3.3.1</t>
  </si>
  <si>
    <t>3.3.4.1</t>
  </si>
  <si>
    <t>3.3.4.2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</si>
  <si>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</si>
  <si>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</si>
  <si>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</si>
  <si>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</si>
  <si>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</si>
  <si>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3.3 tikslas. Kurti žaliosios savivaldybės modelį</t>
  </si>
  <si>
    <t>R-03-03-02</t>
  </si>
  <si>
    <t>Sutvarkytų ir išrūšiuotų atliekų kiekis, tūkst. t</t>
  </si>
  <si>
    <t>Įgyvendintų gamtosauginių informacinių priemonių skaičius</t>
  </si>
  <si>
    <t>R-03-03-03</t>
  </si>
  <si>
    <t>R-03-03-04</t>
  </si>
  <si>
    <t>Stebimų aplinkos elementų  skaičius</t>
  </si>
  <si>
    <t>R-03-03-05</t>
  </si>
  <si>
    <t>Priemonių aplinkos būklės kokybės gerinimui ir išsaugojimui skaičius</t>
  </si>
  <si>
    <t xml:space="preserve">3.3.2 uždavinys. Įdiegti žiedinės ekonomikos procesus </t>
  </si>
  <si>
    <t>3.3.2.1.1 veikla. Atliekų tvarkymas</t>
  </si>
  <si>
    <t>Priimta į sąvartyną komunalinių atliekų, tūkst. t.</t>
  </si>
  <si>
    <t>V-03-03-02-01-01</t>
  </si>
  <si>
    <t xml:space="preserve">3.3.3 uždavinys. Modernizuoti vandentvarkos ir nuotekų sistemas </t>
  </si>
  <si>
    <t>3.3.3.1.1 veikla. Vandenvalos ir vandenruošos ūkio optimizavimas</t>
  </si>
  <si>
    <t>V-03-03-03-01-01-01</t>
  </si>
  <si>
    <t>V-03-03-03-01-01-02</t>
  </si>
  <si>
    <t xml:space="preserve">3.3.4 uždavinys. Užtikrinti visapusišką aplinkos būklės stebėseną (kraštovaizdžio, paplūdimių bei vandens priežiūrą) taršą ribojančių priemonių taikymą, siekiant užtikrinti kokybės išsaugojimą </t>
  </si>
  <si>
    <t>3.3.4.1.1 veikla. Mėlynosios vėliavos koordinavimas</t>
  </si>
  <si>
    <t>3.3.4.1.2 veikla. Kvapų sklidimo iš nuotekų stočių mažinimas</t>
  </si>
  <si>
    <t>V-03-03-04-01-02</t>
  </si>
  <si>
    <t>3.3.4.1.3 veikla. Kuršių marių vandens stebėsena</t>
  </si>
  <si>
    <t>V-03-03-04-01-03</t>
  </si>
  <si>
    <t>3.3.4.1.4 veikla. Požeminio vandens stebėsena</t>
  </si>
  <si>
    <t>V-03-03-04-01-04</t>
  </si>
  <si>
    <t>3.3.4.1.5 veikla. Savivaldybės aplinkos monitoringo vykdymas</t>
  </si>
  <si>
    <t>3.3.4.1.6 veikla. Krantotvarkos veiklos įgyvendinimas</t>
  </si>
  <si>
    <t>V-03-03-04-01-06</t>
  </si>
  <si>
    <t>3.3.4.2.1 veikla. Gyvūnų sugavimo, karantinavimo, kastracijos ir eutanazijos, bei gaišenų surinkimo ir utilizavimo paslaugos organizavimas</t>
  </si>
  <si>
    <t>V-03-03-04-02-01</t>
  </si>
  <si>
    <t>3.3.4.2.5 veikla. Želdinių priežiūros įgyvendinimas</t>
  </si>
  <si>
    <t>3.3.4.2.6 veikla. Apsaugos priemonių nuo žvėrių pažeidimų įsigijimas</t>
  </si>
  <si>
    <t>V-03-03-04-02-06</t>
  </si>
  <si>
    <t>3.3.4.2.7 veikla. Savivaldybei priklausomų miškų priežiūros vykdymas</t>
  </si>
  <si>
    <t>3.3.</t>
  </si>
  <si>
    <t>3.3.2.1.</t>
  </si>
  <si>
    <t>3.3.3.1.</t>
  </si>
  <si>
    <t>3.3.4.1.</t>
  </si>
  <si>
    <t>3.3.4.2.</t>
  </si>
  <si>
    <t>TIKSLŲ, UŽDAVINIŲ, PRIEMONIŲ, VEIKLŲ IR IŠLAIDŲ SUVESTINĖ</t>
  </si>
  <si>
    <t>2025 - 2027 METŲ STRATEGINIO VEIKLOS PLANO</t>
  </si>
  <si>
    <t>2027 m. poreikis</t>
  </si>
  <si>
    <t>2025 m. poreikis (tūkst. Eur)</t>
  </si>
  <si>
    <t>2026 m. poreikis (tūkst. Eur.)</t>
  </si>
  <si>
    <t>2027 m. poreikis (tūkst. Eur.)</t>
  </si>
  <si>
    <t>3.3.4.2.7.</t>
  </si>
  <si>
    <t>Savivaldybei priklausomų miškų priežiūros vykdymas</t>
  </si>
  <si>
    <t>V-03-03-04-01-01-01</t>
  </si>
  <si>
    <t>Paplūdimių, apdovanotų Mėlynąja vėliava skaičius, vnt.</t>
  </si>
  <si>
    <t>V-03-03-04-01-01-02</t>
  </si>
  <si>
    <t>Įvykdytų paplūdimių smėlio tyrimų skaičius, vnt.</t>
  </si>
  <si>
    <t>Įvykdytų Kuršių marių vandens tyrimų skaičius, vnt.</t>
  </si>
  <si>
    <t>Įvykdytų geriamojo vandens tyrimų skaičius, vnt</t>
  </si>
  <si>
    <t>V-03-03-04-01-05-01</t>
  </si>
  <si>
    <t xml:space="preserve">Stebimų aplinkosaugos sričių skaičius, vnt. </t>
  </si>
  <si>
    <t>V-03-03-04-01-05-02</t>
  </si>
  <si>
    <t>Parengtas monitoringo planas</t>
  </si>
  <si>
    <t>V-03-03-04-01-05-03</t>
  </si>
  <si>
    <t>Įvykdytų oro tyrimų skaičius, vnt.</t>
  </si>
  <si>
    <t>Suteiktos veterinarinės priežiūros paslaugos, vnt.</t>
  </si>
  <si>
    <t>V-03-03-04-02-05-01</t>
  </si>
  <si>
    <t>V-03-03-04-02-05-02</t>
  </si>
  <si>
    <t>Sutvarkyti nendrių plotai, ha</t>
  </si>
  <si>
    <t>V-03-03-04-02-07-01</t>
  </si>
  <si>
    <t>Gautų leidimų, savivaldybei priklausančių miškų sanitariniam kirtimui, skaičius, vnt.</t>
  </si>
  <si>
    <t>V-03-03-04-02-07-02</t>
  </si>
  <si>
    <t>Želdynų ir želdinių priežiūros komisijų protokolų skaičius, vnt.</t>
  </si>
  <si>
    <t>Gyvūnų sugavimo, karantinavimo, kastracijos bei gaišenų surinkimo paslaugos organizavimas (T)</t>
  </si>
  <si>
    <t>Tvarkomų teritorijų plotas, ha</t>
  </si>
  <si>
    <t>Kopų apsaugos vykdymas (T)</t>
  </si>
  <si>
    <t>3.3.4.2.8.</t>
  </si>
  <si>
    <t>Teritorijų priežiūra</t>
  </si>
  <si>
    <t>BĮ Paslaugos Neringai</t>
  </si>
  <si>
    <t>V-03-03-04-02-08</t>
  </si>
  <si>
    <t>3.3.4.2.8 veikla. Teritorijų priežiūra</t>
  </si>
  <si>
    <t>Neringos savivaldybės 2025–2027 metų 
Strateginio veiklos plano
12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</si>
</sst>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17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17" borderId="34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center" vertical="center" wrapText="1"/>
    </xf>
    <xf numFmtId="0" fontId="4" fillId="17" borderId="5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8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right"/>
    </xf>
    <xf numFmtId="0" fontId="12" fillId="4" borderId="51" xfId="0" applyFont="1" applyFill="1" applyBorder="1" applyAlignment="1">
      <alignment horizontal="right"/>
    </xf>
    <xf numFmtId="0" fontId="12" fillId="4" borderId="52" xfId="0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right"/>
    </xf>
    <xf numFmtId="0" fontId="12" fillId="9" borderId="11" xfId="0" applyFont="1" applyFill="1" applyBorder="1" applyAlignment="1">
      <alignment horizontal="right"/>
    </xf>
    <xf numFmtId="0" fontId="12" fillId="9" borderId="36" xfId="0" applyFont="1" applyFill="1" applyBorder="1" applyAlignment="1">
      <alignment horizontal="right"/>
    </xf>
    <xf numFmtId="0" fontId="12" fillId="6" borderId="3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right"/>
    </xf>
    <xf numFmtId="0" fontId="12" fillId="6" borderId="54" xfId="0" applyFont="1" applyFill="1" applyBorder="1" applyAlignment="1">
      <alignment horizontal="right"/>
    </xf>
    <xf numFmtId="0" fontId="12" fillId="7" borderId="8" xfId="0" applyFont="1" applyFill="1" applyBorder="1" applyAlignment="1">
      <alignment horizontal="right"/>
    </xf>
    <xf numFmtId="0" fontId="12" fillId="7" borderId="9" xfId="0" applyFont="1" applyFill="1" applyBorder="1" applyAlignment="1">
      <alignment horizontal="right"/>
    </xf>
    <xf numFmtId="0" fontId="12" fillId="7" borderId="5" xfId="0" applyFont="1" applyFill="1" applyBorder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12" fillId="9" borderId="40" xfId="0" applyFont="1" applyFill="1" applyBorder="1" applyAlignment="1">
      <alignment horizontal="right" vertical="center"/>
    </xf>
    <xf numFmtId="0" fontId="12" fillId="9" borderId="37" xfId="0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right"/>
    </xf>
    <xf numFmtId="0" fontId="12" fillId="6" borderId="2" xfId="0" applyFont="1" applyFill="1" applyBorder="1" applyAlignment="1">
      <alignment horizontal="right"/>
    </xf>
    <xf numFmtId="0" fontId="9" fillId="6" borderId="8" xfId="0" applyFont="1" applyFill="1" applyBorder="1"/>
    <xf numFmtId="0" fontId="9" fillId="6" borderId="9" xfId="0" applyFont="1" applyFill="1" applyBorder="1"/>
    <xf numFmtId="0" fontId="9" fillId="0" borderId="9" xfId="0" applyFont="1" applyBorder="1"/>
    <xf numFmtId="0" fontId="9" fillId="0" borderId="47" xfId="0" applyFont="1" applyBorder="1"/>
    <xf numFmtId="0" fontId="9" fillId="8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wrapText="1"/>
    </xf>
    <xf numFmtId="0" fontId="9" fillId="6" borderId="24" xfId="0" applyFont="1" applyFill="1" applyBorder="1" applyAlignment="1">
      <alignment horizontal="left" wrapText="1"/>
    </xf>
    <xf numFmtId="0" fontId="12" fillId="10" borderId="40" xfId="0" applyFont="1" applyFill="1" applyBorder="1" applyAlignment="1">
      <alignment horizontal="right"/>
    </xf>
    <xf numFmtId="0" fontId="12" fillId="10" borderId="37" xfId="0" applyFont="1" applyFill="1" applyBorder="1" applyAlignment="1">
      <alignment horizontal="right"/>
    </xf>
    <xf numFmtId="164" fontId="9" fillId="0" borderId="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9" borderId="10" xfId="0" applyFont="1" applyFill="1" applyBorder="1" applyAlignment="1">
      <alignment horizontal="right" vertical="center"/>
    </xf>
    <xf numFmtId="0" fontId="12" fillId="9" borderId="11" xfId="0" applyFont="1" applyFill="1" applyBorder="1" applyAlignment="1">
      <alignment horizontal="right" vertical="center"/>
    </xf>
    <xf numFmtId="0" fontId="12" fillId="9" borderId="13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22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49" fontId="8" fillId="2" borderId="20" xfId="0" applyNumberFormat="1" applyFont="1" applyFill="1" applyBorder="1" applyAlignment="1">
      <alignment horizontal="center" vertical="center" textRotation="90" wrapText="1"/>
    </xf>
    <xf numFmtId="49" fontId="8" fillId="2" borderId="1" xfId="0" applyNumberFormat="1" applyFont="1" applyFill="1" applyBorder="1" applyAlignment="1">
      <alignment horizontal="center" vertical="center" textRotation="90" wrapText="1"/>
    </xf>
    <xf numFmtId="0" fontId="5" fillId="18" borderId="8" xfId="0" applyFont="1" applyFill="1" applyBorder="1" applyAlignment="1">
      <alignment horizontal="left" wrapText="1"/>
    </xf>
    <xf numFmtId="0" fontId="5" fillId="18" borderId="9" xfId="0" applyFont="1" applyFill="1" applyBorder="1" applyAlignment="1">
      <alignment horizontal="left" wrapText="1"/>
    </xf>
    <xf numFmtId="0" fontId="5" fillId="18" borderId="5" xfId="0" applyFont="1" applyFill="1" applyBorder="1" applyAlignment="1">
      <alignment horizontal="left" wrapText="1"/>
    </xf>
    <xf numFmtId="0" fontId="1" fillId="17" borderId="28" xfId="0" applyFont="1" applyFill="1" applyBorder="1" applyAlignment="1">
      <alignment horizontal="center" vertical="center" wrapText="1"/>
    </xf>
    <xf numFmtId="0" fontId="1" fillId="17" borderId="35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164" fontId="9" fillId="7" borderId="37" xfId="0" applyNumberFormat="1" applyFont="1" applyFill="1" applyBorder="1" applyAlignment="1">
      <alignment horizontal="center" vertical="center"/>
    </xf>
    <xf numFmtId="164" fontId="9" fillId="7" borderId="38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64" fontId="9" fillId="9" borderId="36" xfId="0" applyNumberFormat="1" applyFont="1" applyFill="1" applyBorder="1" applyAlignment="1">
      <alignment horizontal="center" vertical="center"/>
    </xf>
    <xf numFmtId="0" fontId="9" fillId="4" borderId="23" xfId="0" applyFont="1" applyFill="1" applyBorder="1"/>
    <xf numFmtId="0" fontId="9" fillId="7" borderId="1" xfId="0" applyFont="1" applyFill="1" applyBorder="1"/>
    <xf numFmtId="0" fontId="9" fillId="6" borderId="1" xfId="0" applyFont="1" applyFill="1" applyBorder="1"/>
    <xf numFmtId="164" fontId="12" fillId="6" borderId="2" xfId="0" applyNumberFormat="1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/>
    </xf>
    <xf numFmtId="164" fontId="9" fillId="10" borderId="37" xfId="0" applyNumberFormat="1" applyFont="1" applyFill="1" applyBorder="1" applyAlignment="1">
      <alignment horizontal="center" vertical="center"/>
    </xf>
    <xf numFmtId="164" fontId="9" fillId="10" borderId="38" xfId="0" applyNumberFormat="1" applyFont="1" applyFill="1" applyBorder="1" applyAlignment="1">
      <alignment horizontal="center" vertical="center"/>
    </xf>
    <xf numFmtId="164" fontId="12" fillId="6" borderId="45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8" borderId="7" xfId="0" applyNumberFormat="1" applyFont="1" applyFill="1" applyBorder="1" applyAlignment="1">
      <alignment horizontal="center" vertical="center"/>
    </xf>
    <xf numFmtId="164" fontId="9" fillId="8" borderId="46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64" fontId="9" fillId="9" borderId="37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64" fontId="12" fillId="9" borderId="37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24" xfId="0" applyNumberFormat="1" applyFont="1" applyFill="1" applyBorder="1" applyAlignment="1">
      <alignment horizontal="center" vertical="center"/>
    </xf>
    <xf numFmtId="0" fontId="9" fillId="4" borderId="25" xfId="0" applyFont="1" applyFill="1" applyBorder="1"/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top"/>
    </xf>
    <xf numFmtId="0" fontId="9" fillId="0" borderId="0" xfId="0" applyFont="1"/>
    <xf numFmtId="0" fontId="14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top" wrapText="1"/>
    </xf>
    <xf numFmtId="0" fontId="8" fillId="11" borderId="11" xfId="0" applyFont="1" applyFill="1" applyBorder="1" applyAlignment="1">
      <alignment horizontal="center" vertical="top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top" wrapText="1"/>
    </xf>
    <xf numFmtId="0" fontId="8" fillId="12" borderId="11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 wrapText="1"/>
    </xf>
    <xf numFmtId="165" fontId="8" fillId="11" borderId="14" xfId="0" applyNumberFormat="1" applyFont="1" applyFill="1" applyBorder="1" applyAlignment="1">
      <alignment horizontal="center"/>
    </xf>
    <xf numFmtId="0" fontId="8" fillId="13" borderId="10" xfId="0" applyFont="1" applyFill="1" applyBorder="1" applyAlignment="1">
      <alignment horizontal="right" vertical="top" wrapText="1"/>
    </xf>
    <xf numFmtId="0" fontId="8" fillId="13" borderId="11" xfId="0" applyFont="1" applyFill="1" applyBorder="1" applyAlignment="1">
      <alignment horizontal="right" vertical="top" wrapText="1"/>
    </xf>
    <xf numFmtId="164" fontId="8" fillId="4" borderId="12" xfId="0" applyNumberFormat="1" applyFont="1" applyFill="1" applyBorder="1" applyAlignment="1">
      <alignment horizontal="center"/>
    </xf>
    <xf numFmtId="0" fontId="8" fillId="14" borderId="15" xfId="0" applyFont="1" applyFill="1" applyBorder="1" applyAlignment="1">
      <alignment horizontal="left" vertical="top" wrapText="1"/>
    </xf>
    <xf numFmtId="0" fontId="8" fillId="14" borderId="16" xfId="0" applyFont="1" applyFill="1" applyBorder="1" applyAlignment="1">
      <alignment horizontal="left" vertical="top" wrapText="1"/>
    </xf>
    <xf numFmtId="0" fontId="8" fillId="14" borderId="17" xfId="0" applyFont="1" applyFill="1" applyBorder="1" applyAlignment="1">
      <alignment horizontal="left" vertical="top" wrapText="1"/>
    </xf>
    <xf numFmtId="164" fontId="8" fillId="14" borderId="18" xfId="0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164" fontId="10" fillId="0" borderId="22" xfId="0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15" borderId="23" xfId="0" applyFont="1" applyFill="1" applyBorder="1" applyAlignment="1">
      <alignment horizontal="left" vertical="top" wrapText="1"/>
    </xf>
    <xf numFmtId="0" fontId="10" fillId="15" borderId="1" xfId="0" applyFont="1" applyFill="1" applyBorder="1" applyAlignment="1">
      <alignment horizontal="left" vertical="top" wrapText="1"/>
    </xf>
    <xf numFmtId="0" fontId="10" fillId="15" borderId="24" xfId="0" applyFont="1" applyFill="1" applyBorder="1" applyAlignment="1">
      <alignment horizontal="left" vertical="top" wrapText="1"/>
    </xf>
    <xf numFmtId="164" fontId="10" fillId="15" borderId="22" xfId="0" applyNumberFormat="1" applyFont="1" applyFill="1" applyBorder="1" applyAlignment="1">
      <alignment horizontal="center"/>
    </xf>
    <xf numFmtId="0" fontId="10" fillId="15" borderId="25" xfId="0" applyFont="1" applyFill="1" applyBorder="1" applyAlignment="1">
      <alignment horizontal="left" vertical="top" wrapText="1"/>
    </xf>
    <xf numFmtId="0" fontId="10" fillId="15" borderId="26" xfId="0" applyFont="1" applyFill="1" applyBorder="1" applyAlignment="1">
      <alignment horizontal="left" vertical="top" wrapText="1"/>
    </xf>
    <xf numFmtId="0" fontId="10" fillId="15" borderId="27" xfId="0" applyFont="1" applyFill="1" applyBorder="1" applyAlignment="1">
      <alignment horizontal="left" vertical="top" wrapText="1"/>
    </xf>
    <xf numFmtId="0" fontId="8" fillId="13" borderId="13" xfId="0" applyFont="1" applyFill="1" applyBorder="1" applyAlignment="1">
      <alignment horizontal="right" vertical="top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1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164" fontId="10" fillId="0" borderId="14" xfId="0" applyNumberFormat="1" applyFont="1" applyBorder="1" applyAlignment="1">
      <alignment horizontal="center"/>
    </xf>
    <xf numFmtId="0" fontId="8" fillId="13" borderId="15" xfId="0" applyFont="1" applyFill="1" applyBorder="1" applyAlignment="1">
      <alignment horizontal="right" vertical="top" wrapText="1"/>
    </xf>
    <xf numFmtId="0" fontId="8" fillId="13" borderId="16" xfId="0" applyFont="1" applyFill="1" applyBorder="1" applyAlignment="1">
      <alignment horizontal="right" vertical="top" wrapText="1"/>
    </xf>
    <xf numFmtId="0" fontId="8" fillId="13" borderId="17" xfId="0" applyFont="1" applyFill="1" applyBorder="1" applyAlignment="1">
      <alignment horizontal="right" vertical="top" wrapText="1"/>
    </xf>
    <xf numFmtId="164" fontId="8" fillId="4" borderId="28" xfId="0" applyNumberFormat="1" applyFont="1" applyFill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164" fontId="10" fillId="0" borderId="30" xfId="0" applyNumberFormat="1" applyFont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0" fontId="8" fillId="12" borderId="32" xfId="0" applyFont="1" applyFill="1" applyBorder="1" applyAlignment="1">
      <alignment horizontal="right" vertical="top" wrapText="1"/>
    </xf>
    <xf numFmtId="0" fontId="8" fillId="12" borderId="33" xfId="0" applyFont="1" applyFill="1" applyBorder="1" applyAlignment="1">
      <alignment horizontal="right" vertical="top" wrapText="1"/>
    </xf>
    <xf numFmtId="0" fontId="8" fillId="12" borderId="34" xfId="0" applyFont="1" applyFill="1" applyBorder="1" applyAlignment="1">
      <alignment horizontal="right" vertical="top" wrapText="1"/>
    </xf>
    <xf numFmtId="164" fontId="8" fillId="11" borderId="35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129886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874BE9-4139-49B5-B66A-5D06431E7D34}"/>
            </a:ext>
          </a:extLst>
        </xdr:cNvPr>
        <xdr:cNvSpPr txBox="1"/>
      </xdr:nvSpPr>
      <xdr:spPr>
        <a:xfrm>
          <a:off x="12639675" y="1320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tabSelected="1" zoomScaleNormal="100" workbookViewId="0">
      <selection activeCell="N5" sqref="N5:N7"/>
    </sheetView>
  </sheetViews>
  <sheetFormatPr defaultRowHeight="25.05" customHeight="1" x14ac:dyDescent="0.3"/>
  <cols>
    <col min="1" max="1" width="2.5546875" style="172" customWidth="1"/>
    <col min="2" max="3" width="4" style="172" customWidth="1"/>
    <col min="4" max="5" width="3.6640625" style="172" customWidth="1"/>
    <col min="6" max="6" width="25.44140625" style="172" customWidth="1"/>
    <col min="7" max="7" width="16.44140625" style="172" customWidth="1"/>
    <col min="8" max="8" width="11.109375" style="172" customWidth="1"/>
    <col min="9" max="9" width="37.109375" style="172" customWidth="1"/>
    <col min="10" max="10" width="24.44140625" style="172" customWidth="1"/>
    <col min="11" max="11" width="7.33203125" style="172" customWidth="1"/>
    <col min="12" max="12" width="10.5546875" style="172" customWidth="1"/>
    <col min="13" max="13" width="9.44140625" style="172" customWidth="1"/>
    <col min="14" max="14" width="11.109375" style="172" customWidth="1"/>
    <col min="15" max="16384" width="8.88671875" style="172"/>
  </cols>
  <sheetData>
    <row r="1" spans="1:16" s="171" customFormat="1" ht="53.4" customHeight="1" x14ac:dyDescent="0.3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225" t="s">
        <v>165</v>
      </c>
      <c r="L1" s="226"/>
      <c r="M1" s="226"/>
      <c r="N1" s="226"/>
      <c r="O1" s="170"/>
      <c r="P1" s="170"/>
    </row>
    <row r="2" spans="1:16" s="171" customFormat="1" ht="25.05" customHeight="1" x14ac:dyDescent="0.3">
      <c r="A2" s="44" t="s">
        <v>130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s="171" customFormat="1" ht="25.05" customHeight="1" x14ac:dyDescent="0.3">
      <c r="A3" s="45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s="171" customFormat="1" ht="25.05" customHeight="1" thickBot="1" x14ac:dyDescent="0.35">
      <c r="A4" s="43" t="s">
        <v>129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s="171" customFormat="1" ht="25.05" customHeight="1" x14ac:dyDescent="0.3">
      <c r="A5" s="112" t="s">
        <v>0</v>
      </c>
      <c r="B5" s="106" t="s">
        <v>1</v>
      </c>
      <c r="C5" s="106" t="s">
        <v>2</v>
      </c>
      <c r="D5" s="114" t="s">
        <v>3</v>
      </c>
      <c r="E5" s="114" t="s">
        <v>4</v>
      </c>
      <c r="F5" s="104" t="s">
        <v>5</v>
      </c>
      <c r="G5" s="46" t="s">
        <v>49</v>
      </c>
      <c r="H5" s="104" t="s">
        <v>6</v>
      </c>
      <c r="I5" s="104" t="s">
        <v>7</v>
      </c>
      <c r="J5" s="104" t="s">
        <v>8</v>
      </c>
      <c r="K5" s="106" t="s">
        <v>9</v>
      </c>
      <c r="L5" s="108" t="s">
        <v>132</v>
      </c>
      <c r="M5" s="104" t="s">
        <v>133</v>
      </c>
      <c r="N5" s="110" t="s">
        <v>134</v>
      </c>
    </row>
    <row r="6" spans="1:16" s="171" customFormat="1" ht="25.05" customHeight="1" x14ac:dyDescent="0.3">
      <c r="A6" s="113"/>
      <c r="B6" s="107"/>
      <c r="C6" s="107"/>
      <c r="D6" s="115"/>
      <c r="E6" s="115"/>
      <c r="F6" s="105"/>
      <c r="G6" s="47"/>
      <c r="H6" s="105"/>
      <c r="I6" s="105"/>
      <c r="J6" s="105"/>
      <c r="K6" s="107"/>
      <c r="L6" s="109"/>
      <c r="M6" s="105"/>
      <c r="N6" s="111"/>
    </row>
    <row r="7" spans="1:16" s="171" customFormat="1" ht="25.05" customHeight="1" x14ac:dyDescent="0.3">
      <c r="A7" s="113"/>
      <c r="B7" s="107"/>
      <c r="C7" s="107"/>
      <c r="D7" s="115"/>
      <c r="E7" s="115"/>
      <c r="F7" s="105"/>
      <c r="G7" s="48"/>
      <c r="H7" s="105"/>
      <c r="I7" s="105"/>
      <c r="J7" s="105"/>
      <c r="K7" s="107"/>
      <c r="L7" s="109"/>
      <c r="M7" s="105"/>
      <c r="N7" s="111"/>
    </row>
    <row r="8" spans="1:16" s="171" customFormat="1" ht="25.05" customHeight="1" x14ac:dyDescent="0.3">
      <c r="A8" s="126">
        <v>6</v>
      </c>
      <c r="B8" s="126">
        <v>3</v>
      </c>
      <c r="C8" s="126"/>
      <c r="D8" s="126"/>
      <c r="E8" s="126"/>
      <c r="F8" s="27" t="s">
        <v>80</v>
      </c>
      <c r="G8" s="28"/>
      <c r="H8" s="28"/>
      <c r="I8" s="28"/>
      <c r="J8" s="28"/>
      <c r="K8" s="28"/>
      <c r="L8" s="28"/>
      <c r="M8" s="28"/>
      <c r="N8" s="29"/>
    </row>
    <row r="9" spans="1:16" s="171" customFormat="1" ht="25.05" customHeight="1" x14ac:dyDescent="0.3">
      <c r="A9" s="127">
        <v>6</v>
      </c>
      <c r="B9" s="128">
        <v>3</v>
      </c>
      <c r="C9" s="129">
        <v>3</v>
      </c>
      <c r="D9" s="130" t="s">
        <v>10</v>
      </c>
      <c r="E9" s="130" t="s">
        <v>10</v>
      </c>
      <c r="F9" s="99" t="s">
        <v>50</v>
      </c>
      <c r="G9" s="99"/>
      <c r="H9" s="99"/>
      <c r="I9" s="99"/>
      <c r="J9" s="99"/>
      <c r="K9" s="99"/>
      <c r="L9" s="99"/>
      <c r="M9" s="99"/>
      <c r="N9" s="100"/>
    </row>
    <row r="10" spans="1:16" s="171" customFormat="1" ht="25.05" customHeight="1" x14ac:dyDescent="0.3">
      <c r="A10" s="131">
        <v>6</v>
      </c>
      <c r="B10" s="130">
        <v>3</v>
      </c>
      <c r="C10" s="130">
        <v>3</v>
      </c>
      <c r="D10" s="132">
        <v>2</v>
      </c>
      <c r="E10" s="132"/>
      <c r="F10" s="101" t="s">
        <v>51</v>
      </c>
      <c r="G10" s="102"/>
      <c r="H10" s="102"/>
      <c r="I10" s="102"/>
      <c r="J10" s="102"/>
      <c r="K10" s="102"/>
      <c r="L10" s="102"/>
      <c r="M10" s="102"/>
      <c r="N10" s="103"/>
    </row>
    <row r="11" spans="1:16" s="171" customFormat="1" ht="25.05" customHeight="1" x14ac:dyDescent="0.3">
      <c r="A11" s="59">
        <v>6</v>
      </c>
      <c r="B11" s="37">
        <v>3</v>
      </c>
      <c r="C11" s="37">
        <v>3</v>
      </c>
      <c r="D11" s="34">
        <v>2</v>
      </c>
      <c r="E11" s="22">
        <v>1</v>
      </c>
      <c r="F11" s="23" t="s">
        <v>52</v>
      </c>
      <c r="G11" s="24" t="s">
        <v>81</v>
      </c>
      <c r="H11" s="22" t="s">
        <v>11</v>
      </c>
      <c r="I11" s="23" t="s">
        <v>12</v>
      </c>
      <c r="J11" s="65" t="s">
        <v>13</v>
      </c>
      <c r="K11" s="133" t="s">
        <v>14</v>
      </c>
      <c r="L11" s="134">
        <v>460</v>
      </c>
      <c r="M11" s="134">
        <v>460</v>
      </c>
      <c r="N11" s="135">
        <v>460</v>
      </c>
    </row>
    <row r="12" spans="1:16" s="171" customFormat="1" ht="25.05" customHeight="1" thickBot="1" x14ac:dyDescent="0.35">
      <c r="A12" s="60"/>
      <c r="B12" s="38"/>
      <c r="C12" s="38"/>
      <c r="D12" s="35"/>
      <c r="E12" s="21"/>
      <c r="F12" s="58"/>
      <c r="G12" s="30"/>
      <c r="H12" s="21"/>
      <c r="I12" s="58"/>
      <c r="J12" s="94"/>
      <c r="K12" s="136" t="s">
        <v>15</v>
      </c>
      <c r="L12" s="137">
        <v>1.36</v>
      </c>
      <c r="M12" s="137">
        <v>0</v>
      </c>
      <c r="N12" s="138">
        <v>0</v>
      </c>
    </row>
    <row r="13" spans="1:16" s="171" customFormat="1" ht="25.05" customHeight="1" thickBot="1" x14ac:dyDescent="0.35">
      <c r="A13" s="60"/>
      <c r="B13" s="38"/>
      <c r="C13" s="38"/>
      <c r="D13" s="35"/>
      <c r="E13" s="21"/>
      <c r="F13" s="58"/>
      <c r="G13" s="25"/>
      <c r="H13" s="17"/>
      <c r="I13" s="19"/>
      <c r="J13" s="95"/>
      <c r="K13" s="139" t="s">
        <v>16</v>
      </c>
      <c r="L13" s="140">
        <f t="shared" ref="L13:N13" si="0">SUM(L11+L12)</f>
        <v>461.36</v>
      </c>
      <c r="M13" s="140">
        <f t="shared" si="0"/>
        <v>460</v>
      </c>
      <c r="N13" s="141">
        <f t="shared" si="0"/>
        <v>460</v>
      </c>
    </row>
    <row r="14" spans="1:16" s="171" customFormat="1" ht="25.05" customHeight="1" thickBot="1" x14ac:dyDescent="0.35">
      <c r="A14" s="61"/>
      <c r="B14" s="39"/>
      <c r="C14" s="39"/>
      <c r="D14" s="36"/>
      <c r="E14" s="17"/>
      <c r="F14" s="19"/>
      <c r="G14" s="160"/>
      <c r="H14" s="96" t="s">
        <v>17</v>
      </c>
      <c r="I14" s="97"/>
      <c r="J14" s="97"/>
      <c r="K14" s="98"/>
      <c r="L14" s="144">
        <f>SUM(L13)</f>
        <v>461.36</v>
      </c>
      <c r="M14" s="144">
        <f t="shared" ref="M14:N14" si="1">SUM(M13)</f>
        <v>460</v>
      </c>
      <c r="N14" s="144">
        <f t="shared" si="1"/>
        <v>460</v>
      </c>
    </row>
    <row r="15" spans="1:16" s="171" customFormat="1" ht="25.05" customHeight="1" x14ac:dyDescent="0.3">
      <c r="A15" s="145">
        <v>6</v>
      </c>
      <c r="B15" s="146">
        <v>3</v>
      </c>
      <c r="C15" s="146">
        <v>3</v>
      </c>
      <c r="D15" s="147">
        <v>2</v>
      </c>
      <c r="E15" s="68" t="s">
        <v>18</v>
      </c>
      <c r="F15" s="68"/>
      <c r="G15" s="68"/>
      <c r="H15" s="69"/>
      <c r="I15" s="69"/>
      <c r="J15" s="69"/>
      <c r="K15" s="69"/>
      <c r="L15" s="148">
        <f>SUM(L14)</f>
        <v>461.36</v>
      </c>
      <c r="M15" s="148">
        <f>SUM(M14)</f>
        <v>460</v>
      </c>
      <c r="N15" s="148">
        <f>SUM(N14)</f>
        <v>460</v>
      </c>
    </row>
    <row r="16" spans="1:16" s="171" customFormat="1" ht="25.05" customHeight="1" x14ac:dyDescent="0.3">
      <c r="A16" s="145">
        <v>6</v>
      </c>
      <c r="B16" s="146">
        <v>3</v>
      </c>
      <c r="C16" s="146">
        <v>3</v>
      </c>
      <c r="D16" s="147">
        <v>3</v>
      </c>
      <c r="E16" s="147"/>
      <c r="F16" s="70" t="s">
        <v>53</v>
      </c>
      <c r="G16" s="71"/>
      <c r="H16" s="72"/>
      <c r="I16" s="72"/>
      <c r="J16" s="72"/>
      <c r="K16" s="72"/>
      <c r="L16" s="72"/>
      <c r="M16" s="72"/>
      <c r="N16" s="73"/>
    </row>
    <row r="17" spans="1:14" s="171" customFormat="1" ht="25.05" customHeight="1" x14ac:dyDescent="0.3">
      <c r="A17" s="59">
        <v>6</v>
      </c>
      <c r="B17" s="37">
        <v>3</v>
      </c>
      <c r="C17" s="37">
        <v>3</v>
      </c>
      <c r="D17" s="34">
        <v>3</v>
      </c>
      <c r="E17" s="74">
        <v>1</v>
      </c>
      <c r="F17" s="77" t="s">
        <v>54</v>
      </c>
      <c r="G17" s="31" t="s">
        <v>82</v>
      </c>
      <c r="H17" s="79" t="s">
        <v>19</v>
      </c>
      <c r="I17" s="78" t="s">
        <v>20</v>
      </c>
      <c r="J17" s="78" t="s">
        <v>13</v>
      </c>
      <c r="K17" s="79" t="s">
        <v>14</v>
      </c>
      <c r="L17" s="90">
        <v>110</v>
      </c>
      <c r="M17" s="90">
        <v>100</v>
      </c>
      <c r="N17" s="92">
        <v>100</v>
      </c>
    </row>
    <row r="18" spans="1:14" s="171" customFormat="1" ht="25.05" customHeight="1" x14ac:dyDescent="0.3">
      <c r="A18" s="60"/>
      <c r="B18" s="38"/>
      <c r="C18" s="38"/>
      <c r="D18" s="35"/>
      <c r="E18" s="75"/>
      <c r="F18" s="78"/>
      <c r="G18" s="32"/>
      <c r="H18" s="79"/>
      <c r="I18" s="78"/>
      <c r="J18" s="78"/>
      <c r="K18" s="79"/>
      <c r="L18" s="90"/>
      <c r="M18" s="90"/>
      <c r="N18" s="92"/>
    </row>
    <row r="19" spans="1:14" s="171" customFormat="1" ht="25.05" customHeight="1" x14ac:dyDescent="0.3">
      <c r="A19" s="60"/>
      <c r="B19" s="38"/>
      <c r="C19" s="38"/>
      <c r="D19" s="35"/>
      <c r="E19" s="75"/>
      <c r="F19" s="78"/>
      <c r="G19" s="32"/>
      <c r="H19" s="79"/>
      <c r="I19" s="78"/>
      <c r="J19" s="78"/>
      <c r="K19" s="79"/>
      <c r="L19" s="90"/>
      <c r="M19" s="90"/>
      <c r="N19" s="92"/>
    </row>
    <row r="20" spans="1:14" s="171" customFormat="1" ht="25.05" customHeight="1" thickBot="1" x14ac:dyDescent="0.35">
      <c r="A20" s="60"/>
      <c r="B20" s="38"/>
      <c r="C20" s="38"/>
      <c r="D20" s="35"/>
      <c r="E20" s="75"/>
      <c r="F20" s="78"/>
      <c r="G20" s="32"/>
      <c r="H20" s="79"/>
      <c r="I20" s="78"/>
      <c r="J20" s="78"/>
      <c r="K20" s="80"/>
      <c r="L20" s="91"/>
      <c r="M20" s="91"/>
      <c r="N20" s="93"/>
    </row>
    <row r="21" spans="1:14" s="171" customFormat="1" ht="25.05" customHeight="1" thickBot="1" x14ac:dyDescent="0.35">
      <c r="A21" s="60"/>
      <c r="B21" s="38"/>
      <c r="C21" s="38"/>
      <c r="D21" s="35"/>
      <c r="E21" s="75"/>
      <c r="F21" s="78"/>
      <c r="G21" s="32"/>
      <c r="H21" s="80"/>
      <c r="I21" s="81"/>
      <c r="J21" s="82"/>
      <c r="K21" s="149" t="s">
        <v>16</v>
      </c>
      <c r="L21" s="140">
        <f>SUM(L17)</f>
        <v>110</v>
      </c>
      <c r="M21" s="140">
        <f>SUM(M17)</f>
        <v>100</v>
      </c>
      <c r="N21" s="141">
        <f>SUM(N17)</f>
        <v>100</v>
      </c>
    </row>
    <row r="22" spans="1:14" s="171" customFormat="1" ht="25.05" customHeight="1" thickBot="1" x14ac:dyDescent="0.35">
      <c r="A22" s="61"/>
      <c r="B22" s="39"/>
      <c r="C22" s="39"/>
      <c r="D22" s="36"/>
      <c r="E22" s="76"/>
      <c r="F22" s="78"/>
      <c r="G22" s="33"/>
      <c r="H22" s="88" t="s">
        <v>17</v>
      </c>
      <c r="I22" s="89"/>
      <c r="J22" s="89"/>
      <c r="K22" s="89"/>
      <c r="L22" s="150">
        <f t="shared" ref="L22:N23" si="2">SUM(L21)</f>
        <v>110</v>
      </c>
      <c r="M22" s="150">
        <f t="shared" si="2"/>
        <v>100</v>
      </c>
      <c r="N22" s="151">
        <f t="shared" si="2"/>
        <v>100</v>
      </c>
    </row>
    <row r="23" spans="1:14" s="171" customFormat="1" ht="25.05" customHeight="1" x14ac:dyDescent="0.3">
      <c r="A23" s="145">
        <v>6</v>
      </c>
      <c r="B23" s="146">
        <v>3</v>
      </c>
      <c r="C23" s="146">
        <v>3</v>
      </c>
      <c r="D23" s="147">
        <v>3</v>
      </c>
      <c r="E23" s="68" t="s">
        <v>18</v>
      </c>
      <c r="F23" s="68"/>
      <c r="G23" s="68"/>
      <c r="H23" s="69"/>
      <c r="I23" s="69"/>
      <c r="J23" s="69"/>
      <c r="K23" s="69"/>
      <c r="L23" s="148">
        <f t="shared" si="2"/>
        <v>110</v>
      </c>
      <c r="M23" s="148">
        <f t="shared" si="2"/>
        <v>100</v>
      </c>
      <c r="N23" s="152">
        <f t="shared" si="2"/>
        <v>100</v>
      </c>
    </row>
    <row r="24" spans="1:14" s="171" customFormat="1" ht="25.05" customHeight="1" x14ac:dyDescent="0.3">
      <c r="A24" s="145">
        <v>6</v>
      </c>
      <c r="B24" s="146">
        <v>3</v>
      </c>
      <c r="C24" s="146">
        <v>3</v>
      </c>
      <c r="D24" s="147">
        <v>4</v>
      </c>
      <c r="E24" s="147"/>
      <c r="F24" s="86" t="s">
        <v>55</v>
      </c>
      <c r="G24" s="86"/>
      <c r="H24" s="86"/>
      <c r="I24" s="86"/>
      <c r="J24" s="86"/>
      <c r="K24" s="86"/>
      <c r="L24" s="86"/>
      <c r="M24" s="86"/>
      <c r="N24" s="87"/>
    </row>
    <row r="25" spans="1:14" s="171" customFormat="1" ht="25.05" customHeight="1" thickBot="1" x14ac:dyDescent="0.35">
      <c r="A25" s="83">
        <v>6</v>
      </c>
      <c r="B25" s="84">
        <v>3</v>
      </c>
      <c r="C25" s="84">
        <v>3</v>
      </c>
      <c r="D25" s="85">
        <v>4</v>
      </c>
      <c r="E25" s="18">
        <v>1</v>
      </c>
      <c r="F25" s="16" t="s">
        <v>56</v>
      </c>
      <c r="G25" s="24" t="s">
        <v>83</v>
      </c>
      <c r="H25" s="18" t="s">
        <v>23</v>
      </c>
      <c r="I25" s="16" t="s">
        <v>24</v>
      </c>
      <c r="J25" s="16" t="s">
        <v>13</v>
      </c>
      <c r="K25" s="153" t="s">
        <v>14</v>
      </c>
      <c r="L25" s="137">
        <v>9.4</v>
      </c>
      <c r="M25" s="137">
        <v>9.4</v>
      </c>
      <c r="N25" s="138">
        <v>9.4</v>
      </c>
    </row>
    <row r="26" spans="1:14" s="171" customFormat="1" ht="25.05" customHeight="1" thickBot="1" x14ac:dyDescent="0.35">
      <c r="A26" s="83"/>
      <c r="B26" s="84"/>
      <c r="C26" s="84"/>
      <c r="D26" s="85"/>
      <c r="E26" s="18"/>
      <c r="F26" s="16"/>
      <c r="G26" s="25"/>
      <c r="H26" s="18"/>
      <c r="I26" s="16"/>
      <c r="J26" s="20"/>
      <c r="K26" s="149" t="s">
        <v>16</v>
      </c>
      <c r="L26" s="140">
        <f t="shared" ref="L26:N26" si="3">SUM(L25)</f>
        <v>9.4</v>
      </c>
      <c r="M26" s="140">
        <f t="shared" si="3"/>
        <v>9.4</v>
      </c>
      <c r="N26" s="141">
        <f t="shared" si="3"/>
        <v>9.4</v>
      </c>
    </row>
    <row r="27" spans="1:14" s="171" customFormat="1" ht="25.05" customHeight="1" thickBot="1" x14ac:dyDescent="0.35">
      <c r="A27" s="83"/>
      <c r="B27" s="84"/>
      <c r="C27" s="84"/>
      <c r="D27" s="85"/>
      <c r="E27" s="18"/>
      <c r="F27" s="16"/>
      <c r="G27" s="24" t="s">
        <v>83</v>
      </c>
      <c r="H27" s="18" t="s">
        <v>25</v>
      </c>
      <c r="I27" s="16" t="s">
        <v>26</v>
      </c>
      <c r="J27" s="16" t="s">
        <v>13</v>
      </c>
      <c r="K27" s="154" t="s">
        <v>15</v>
      </c>
      <c r="L27" s="155">
        <v>2</v>
      </c>
      <c r="M27" s="155">
        <v>0</v>
      </c>
      <c r="N27" s="156">
        <v>0</v>
      </c>
    </row>
    <row r="28" spans="1:14" s="171" customFormat="1" ht="25.05" customHeight="1" thickBot="1" x14ac:dyDescent="0.35">
      <c r="A28" s="83"/>
      <c r="B28" s="84"/>
      <c r="C28" s="84"/>
      <c r="D28" s="85"/>
      <c r="E28" s="18"/>
      <c r="F28" s="16"/>
      <c r="G28" s="25"/>
      <c r="H28" s="18"/>
      <c r="I28" s="16"/>
      <c r="J28" s="20"/>
      <c r="K28" s="149" t="s">
        <v>16</v>
      </c>
      <c r="L28" s="140">
        <f t="shared" ref="L28:N28" si="4">SUM(L27)</f>
        <v>2</v>
      </c>
      <c r="M28" s="140">
        <f t="shared" si="4"/>
        <v>0</v>
      </c>
      <c r="N28" s="141">
        <f t="shared" si="4"/>
        <v>0</v>
      </c>
    </row>
    <row r="29" spans="1:14" s="171" customFormat="1" ht="25.05" customHeight="1" thickBot="1" x14ac:dyDescent="0.35">
      <c r="A29" s="83"/>
      <c r="B29" s="84"/>
      <c r="C29" s="84"/>
      <c r="D29" s="85"/>
      <c r="E29" s="18"/>
      <c r="F29" s="16"/>
      <c r="G29" s="24" t="s">
        <v>83</v>
      </c>
      <c r="H29" s="18" t="s">
        <v>28</v>
      </c>
      <c r="I29" s="16" t="s">
        <v>29</v>
      </c>
      <c r="J29" s="16" t="s">
        <v>13</v>
      </c>
      <c r="K29" s="154" t="s">
        <v>15</v>
      </c>
      <c r="L29" s="157">
        <v>1.8</v>
      </c>
      <c r="M29" s="157">
        <v>0</v>
      </c>
      <c r="N29" s="158">
        <v>0</v>
      </c>
    </row>
    <row r="30" spans="1:14" s="171" customFormat="1" ht="25.05" customHeight="1" thickBot="1" x14ac:dyDescent="0.35">
      <c r="A30" s="83"/>
      <c r="B30" s="84"/>
      <c r="C30" s="84"/>
      <c r="D30" s="85"/>
      <c r="E30" s="18"/>
      <c r="F30" s="16"/>
      <c r="G30" s="25"/>
      <c r="H30" s="18"/>
      <c r="I30" s="16"/>
      <c r="J30" s="20"/>
      <c r="K30" s="149" t="s">
        <v>16</v>
      </c>
      <c r="L30" s="140">
        <f t="shared" ref="L30:N30" si="5">SUM(L29)</f>
        <v>1.8</v>
      </c>
      <c r="M30" s="140">
        <f t="shared" si="5"/>
        <v>0</v>
      </c>
      <c r="N30" s="141">
        <f t="shared" si="5"/>
        <v>0</v>
      </c>
    </row>
    <row r="31" spans="1:14" s="171" customFormat="1" ht="25.05" customHeight="1" thickBot="1" x14ac:dyDescent="0.35">
      <c r="A31" s="83"/>
      <c r="B31" s="84"/>
      <c r="C31" s="84"/>
      <c r="D31" s="85"/>
      <c r="E31" s="18"/>
      <c r="F31" s="16"/>
      <c r="G31" s="24" t="s">
        <v>83</v>
      </c>
      <c r="H31" s="18" t="s">
        <v>31</v>
      </c>
      <c r="I31" s="16" t="s">
        <v>32</v>
      </c>
      <c r="J31" s="16" t="s">
        <v>13</v>
      </c>
      <c r="K31" s="154" t="s">
        <v>15</v>
      </c>
      <c r="L31" s="157">
        <v>2.5</v>
      </c>
      <c r="M31" s="157">
        <v>0</v>
      </c>
      <c r="N31" s="158">
        <v>0</v>
      </c>
    </row>
    <row r="32" spans="1:14" s="171" customFormat="1" ht="25.05" customHeight="1" thickBot="1" x14ac:dyDescent="0.35">
      <c r="A32" s="83"/>
      <c r="B32" s="84"/>
      <c r="C32" s="84"/>
      <c r="D32" s="85"/>
      <c r="E32" s="18"/>
      <c r="F32" s="16"/>
      <c r="G32" s="25"/>
      <c r="H32" s="18"/>
      <c r="I32" s="16"/>
      <c r="J32" s="20"/>
      <c r="K32" s="149" t="s">
        <v>16</v>
      </c>
      <c r="L32" s="140">
        <f t="shared" ref="L32:N32" si="6">SUM(L31)</f>
        <v>2.5</v>
      </c>
      <c r="M32" s="140">
        <f t="shared" si="6"/>
        <v>0</v>
      </c>
      <c r="N32" s="141">
        <f t="shared" si="6"/>
        <v>0</v>
      </c>
    </row>
    <row r="33" spans="1:14" s="171" customFormat="1" ht="25.05" customHeight="1" thickBot="1" x14ac:dyDescent="0.35">
      <c r="A33" s="83"/>
      <c r="B33" s="84"/>
      <c r="C33" s="84"/>
      <c r="D33" s="85"/>
      <c r="E33" s="18"/>
      <c r="F33" s="16"/>
      <c r="G33" s="24" t="s">
        <v>83</v>
      </c>
      <c r="H33" s="22" t="s">
        <v>33</v>
      </c>
      <c r="I33" s="23" t="s">
        <v>34</v>
      </c>
      <c r="J33" s="16" t="s">
        <v>13</v>
      </c>
      <c r="K33" s="159" t="s">
        <v>14</v>
      </c>
      <c r="L33" s="155">
        <v>17</v>
      </c>
      <c r="M33" s="155">
        <v>17</v>
      </c>
      <c r="N33" s="156">
        <v>17</v>
      </c>
    </row>
    <row r="34" spans="1:14" s="171" customFormat="1" ht="25.05" customHeight="1" thickBot="1" x14ac:dyDescent="0.35">
      <c r="A34" s="83"/>
      <c r="B34" s="84"/>
      <c r="C34" s="84"/>
      <c r="D34" s="85"/>
      <c r="E34" s="18"/>
      <c r="F34" s="16"/>
      <c r="G34" s="25"/>
      <c r="H34" s="17"/>
      <c r="I34" s="19"/>
      <c r="J34" s="20"/>
      <c r="K34" s="149" t="s">
        <v>16</v>
      </c>
      <c r="L34" s="140">
        <f t="shared" ref="L34:N34" si="7">SUM(L33)</f>
        <v>17</v>
      </c>
      <c r="M34" s="140">
        <f t="shared" si="7"/>
        <v>17</v>
      </c>
      <c r="N34" s="141">
        <f t="shared" si="7"/>
        <v>17</v>
      </c>
    </row>
    <row r="35" spans="1:14" s="171" customFormat="1" ht="25.05" customHeight="1" thickBot="1" x14ac:dyDescent="0.35">
      <c r="A35" s="83"/>
      <c r="B35" s="84"/>
      <c r="C35" s="84"/>
      <c r="D35" s="85"/>
      <c r="E35" s="18"/>
      <c r="F35" s="16"/>
      <c r="G35" s="62" t="s">
        <v>83</v>
      </c>
      <c r="H35" s="22" t="s">
        <v>35</v>
      </c>
      <c r="I35" s="23" t="s">
        <v>36</v>
      </c>
      <c r="J35" s="16" t="s">
        <v>13</v>
      </c>
      <c r="K35" s="159" t="s">
        <v>14</v>
      </c>
      <c r="L35" s="155">
        <v>23</v>
      </c>
      <c r="M35" s="155">
        <v>0</v>
      </c>
      <c r="N35" s="156">
        <v>0</v>
      </c>
    </row>
    <row r="36" spans="1:14" s="171" customFormat="1" ht="25.05" customHeight="1" thickBot="1" x14ac:dyDescent="0.35">
      <c r="A36" s="83"/>
      <c r="B36" s="84"/>
      <c r="C36" s="84"/>
      <c r="D36" s="85"/>
      <c r="E36" s="18"/>
      <c r="F36" s="16"/>
      <c r="G36" s="63"/>
      <c r="H36" s="21"/>
      <c r="I36" s="58"/>
      <c r="J36" s="65"/>
      <c r="K36" s="149" t="s">
        <v>16</v>
      </c>
      <c r="L36" s="140">
        <f>SUM(L35)</f>
        <v>23</v>
      </c>
      <c r="M36" s="140">
        <f t="shared" ref="M36:N36" si="8">SUM(M35)</f>
        <v>0</v>
      </c>
      <c r="N36" s="141">
        <f t="shared" si="8"/>
        <v>0</v>
      </c>
    </row>
    <row r="37" spans="1:14" s="171" customFormat="1" ht="25.05" customHeight="1" thickBot="1" x14ac:dyDescent="0.35">
      <c r="A37" s="83"/>
      <c r="B37" s="84"/>
      <c r="C37" s="84"/>
      <c r="D37" s="85"/>
      <c r="E37" s="18"/>
      <c r="F37" s="16"/>
      <c r="G37" s="64"/>
      <c r="H37" s="66" t="s">
        <v>17</v>
      </c>
      <c r="I37" s="67"/>
      <c r="J37" s="67"/>
      <c r="K37" s="67"/>
      <c r="L37" s="161">
        <f>SUM(L26+L28+L30+L32+L34+L36)</f>
        <v>55.7</v>
      </c>
      <c r="M37" s="161">
        <f>SUM(M26+M28+M30+M32+M34+M36)</f>
        <v>26.4</v>
      </c>
      <c r="N37" s="161">
        <f>SUM(N26+N28+N30+N32+N34+N36)</f>
        <v>26.4</v>
      </c>
    </row>
    <row r="38" spans="1:14" s="171" customFormat="1" ht="25.05" customHeight="1" x14ac:dyDescent="0.3">
      <c r="A38" s="83">
        <v>6</v>
      </c>
      <c r="B38" s="84">
        <v>3</v>
      </c>
      <c r="C38" s="84">
        <v>3</v>
      </c>
      <c r="D38" s="85">
        <v>4</v>
      </c>
      <c r="E38" s="18">
        <v>2</v>
      </c>
      <c r="F38" s="16" t="s">
        <v>57</v>
      </c>
      <c r="G38" s="24" t="s">
        <v>84</v>
      </c>
      <c r="H38" s="17" t="s">
        <v>38</v>
      </c>
      <c r="I38" s="19" t="s">
        <v>157</v>
      </c>
      <c r="J38" s="19" t="s">
        <v>13</v>
      </c>
      <c r="K38" s="21" t="s">
        <v>14</v>
      </c>
      <c r="L38" s="26">
        <v>6</v>
      </c>
      <c r="M38" s="26">
        <v>6</v>
      </c>
      <c r="N38" s="15">
        <v>6</v>
      </c>
    </row>
    <row r="39" spans="1:14" s="171" customFormat="1" ht="25.05" customHeight="1" thickBot="1" x14ac:dyDescent="0.35">
      <c r="A39" s="83"/>
      <c r="B39" s="84"/>
      <c r="C39" s="84"/>
      <c r="D39" s="85"/>
      <c r="E39" s="18"/>
      <c r="F39" s="16"/>
      <c r="G39" s="30"/>
      <c r="H39" s="18"/>
      <c r="I39" s="16"/>
      <c r="J39" s="16"/>
      <c r="K39" s="21"/>
      <c r="L39" s="26"/>
      <c r="M39" s="26"/>
      <c r="N39" s="15"/>
    </row>
    <row r="40" spans="1:14" s="171" customFormat="1" ht="25.05" customHeight="1" thickBot="1" x14ac:dyDescent="0.35">
      <c r="A40" s="83"/>
      <c r="B40" s="84"/>
      <c r="C40" s="84"/>
      <c r="D40" s="85"/>
      <c r="E40" s="18"/>
      <c r="F40" s="16"/>
      <c r="G40" s="25"/>
      <c r="H40" s="18"/>
      <c r="I40" s="16"/>
      <c r="J40" s="20"/>
      <c r="K40" s="149" t="s">
        <v>16</v>
      </c>
      <c r="L40" s="140">
        <f t="shared" ref="L40:N40" si="9">SUM(L38)</f>
        <v>6</v>
      </c>
      <c r="M40" s="140">
        <f t="shared" si="9"/>
        <v>6</v>
      </c>
      <c r="N40" s="141">
        <f t="shared" si="9"/>
        <v>6</v>
      </c>
    </row>
    <row r="41" spans="1:14" s="171" customFormat="1" ht="25.05" customHeight="1" thickBot="1" x14ac:dyDescent="0.35">
      <c r="A41" s="83"/>
      <c r="B41" s="84"/>
      <c r="C41" s="84"/>
      <c r="D41" s="85"/>
      <c r="E41" s="18"/>
      <c r="F41" s="16"/>
      <c r="G41" s="24" t="s">
        <v>84</v>
      </c>
      <c r="H41" s="18" t="s">
        <v>39</v>
      </c>
      <c r="I41" s="16" t="s">
        <v>159</v>
      </c>
      <c r="J41" s="16" t="s">
        <v>13</v>
      </c>
      <c r="K41" s="162" t="s">
        <v>14</v>
      </c>
      <c r="L41" s="142">
        <v>0</v>
      </c>
      <c r="M41" s="142">
        <v>0</v>
      </c>
      <c r="N41" s="143">
        <v>0</v>
      </c>
    </row>
    <row r="42" spans="1:14" s="171" customFormat="1" ht="25.05" customHeight="1" thickBot="1" x14ac:dyDescent="0.35">
      <c r="A42" s="83"/>
      <c r="B42" s="84"/>
      <c r="C42" s="84"/>
      <c r="D42" s="85"/>
      <c r="E42" s="18"/>
      <c r="F42" s="16"/>
      <c r="G42" s="25"/>
      <c r="H42" s="18"/>
      <c r="I42" s="16"/>
      <c r="J42" s="20"/>
      <c r="K42" s="149" t="s">
        <v>16</v>
      </c>
      <c r="L42" s="140">
        <f>SUM(L41)</f>
        <v>0</v>
      </c>
      <c r="M42" s="140">
        <f>SUM(M41)</f>
        <v>0</v>
      </c>
      <c r="N42" s="141">
        <f>SUM(N41)</f>
        <v>0</v>
      </c>
    </row>
    <row r="43" spans="1:14" s="171" customFormat="1" ht="25.05" customHeight="1" thickBot="1" x14ac:dyDescent="0.35">
      <c r="A43" s="83"/>
      <c r="B43" s="84"/>
      <c r="C43" s="84"/>
      <c r="D43" s="85"/>
      <c r="E43" s="18"/>
      <c r="F43" s="16"/>
      <c r="G43" s="24" t="s">
        <v>84</v>
      </c>
      <c r="H43" s="22" t="s">
        <v>40</v>
      </c>
      <c r="I43" s="23" t="s">
        <v>41</v>
      </c>
      <c r="J43" s="16" t="s">
        <v>13</v>
      </c>
      <c r="K43" s="154" t="s">
        <v>15</v>
      </c>
      <c r="L43" s="157">
        <v>11.2</v>
      </c>
      <c r="M43" s="157">
        <v>0</v>
      </c>
      <c r="N43" s="158">
        <v>0</v>
      </c>
    </row>
    <row r="44" spans="1:14" s="171" customFormat="1" ht="25.05" customHeight="1" thickBot="1" x14ac:dyDescent="0.35">
      <c r="A44" s="83"/>
      <c r="B44" s="84"/>
      <c r="C44" s="84"/>
      <c r="D44" s="85"/>
      <c r="E44" s="18"/>
      <c r="F44" s="16"/>
      <c r="G44" s="25"/>
      <c r="H44" s="17"/>
      <c r="I44" s="19"/>
      <c r="J44" s="20"/>
      <c r="K44" s="149" t="s">
        <v>16</v>
      </c>
      <c r="L44" s="140">
        <f t="shared" ref="L44:N44" si="10">SUM(L43)</f>
        <v>11.2</v>
      </c>
      <c r="M44" s="140">
        <f t="shared" si="10"/>
        <v>0</v>
      </c>
      <c r="N44" s="141">
        <f t="shared" si="10"/>
        <v>0</v>
      </c>
    </row>
    <row r="45" spans="1:14" s="171" customFormat="1" ht="25.05" customHeight="1" thickBot="1" x14ac:dyDescent="0.35">
      <c r="A45" s="83"/>
      <c r="B45" s="84"/>
      <c r="C45" s="84"/>
      <c r="D45" s="85"/>
      <c r="E45" s="18"/>
      <c r="F45" s="16"/>
      <c r="G45" s="24" t="s">
        <v>84</v>
      </c>
      <c r="H45" s="18" t="s">
        <v>43</v>
      </c>
      <c r="I45" s="16" t="s">
        <v>44</v>
      </c>
      <c r="J45" s="16" t="s">
        <v>13</v>
      </c>
      <c r="K45" s="154" t="s">
        <v>15</v>
      </c>
      <c r="L45" s="157">
        <v>0.9</v>
      </c>
      <c r="M45" s="157">
        <v>0</v>
      </c>
      <c r="N45" s="158">
        <v>0</v>
      </c>
    </row>
    <row r="46" spans="1:14" s="171" customFormat="1" ht="25.05" customHeight="1" thickBot="1" x14ac:dyDescent="0.35">
      <c r="A46" s="83"/>
      <c r="B46" s="84"/>
      <c r="C46" s="84"/>
      <c r="D46" s="85"/>
      <c r="E46" s="18"/>
      <c r="F46" s="16"/>
      <c r="G46" s="25"/>
      <c r="H46" s="18"/>
      <c r="I46" s="16"/>
      <c r="J46" s="20"/>
      <c r="K46" s="149" t="s">
        <v>16</v>
      </c>
      <c r="L46" s="140">
        <f t="shared" ref="L46:N46" si="11">SUM(L45)</f>
        <v>0.9</v>
      </c>
      <c r="M46" s="140">
        <f t="shared" si="11"/>
        <v>0</v>
      </c>
      <c r="N46" s="141">
        <f t="shared" si="11"/>
        <v>0</v>
      </c>
    </row>
    <row r="47" spans="1:14" s="171" customFormat="1" ht="25.05" customHeight="1" thickBot="1" x14ac:dyDescent="0.35">
      <c r="A47" s="83"/>
      <c r="B47" s="84"/>
      <c r="C47" s="84"/>
      <c r="D47" s="85"/>
      <c r="E47" s="18"/>
      <c r="F47" s="16"/>
      <c r="G47" s="63" t="s">
        <v>84</v>
      </c>
      <c r="H47" s="18" t="s">
        <v>135</v>
      </c>
      <c r="I47" s="58" t="s">
        <v>136</v>
      </c>
      <c r="J47" s="16" t="s">
        <v>13</v>
      </c>
      <c r="K47" s="153" t="s">
        <v>14</v>
      </c>
      <c r="L47" s="137">
        <v>0.5</v>
      </c>
      <c r="M47" s="137">
        <v>0.5</v>
      </c>
      <c r="N47" s="138">
        <v>0.5</v>
      </c>
    </row>
    <row r="48" spans="1:14" s="171" customFormat="1" ht="25.05" customHeight="1" thickBot="1" x14ac:dyDescent="0.35">
      <c r="A48" s="83"/>
      <c r="B48" s="84"/>
      <c r="C48" s="84"/>
      <c r="D48" s="85"/>
      <c r="E48" s="18"/>
      <c r="F48" s="16"/>
      <c r="G48" s="63"/>
      <c r="H48" s="18"/>
      <c r="I48" s="58"/>
      <c r="J48" s="20"/>
      <c r="K48" s="149" t="s">
        <v>16</v>
      </c>
      <c r="L48" s="140">
        <f>SUM(L47)</f>
        <v>0.5</v>
      </c>
      <c r="M48" s="140">
        <f>SUM(M47)</f>
        <v>0.5</v>
      </c>
      <c r="N48" s="141">
        <f>SUM(N47)</f>
        <v>0.5</v>
      </c>
    </row>
    <row r="49" spans="1:14" s="171" customFormat="1" ht="25.05" customHeight="1" thickBot="1" x14ac:dyDescent="0.35">
      <c r="A49" s="83"/>
      <c r="B49" s="84"/>
      <c r="C49" s="84"/>
      <c r="D49" s="85"/>
      <c r="E49" s="18"/>
      <c r="F49" s="16"/>
      <c r="G49" s="63"/>
      <c r="H49" s="18" t="s">
        <v>160</v>
      </c>
      <c r="I49" s="16" t="s">
        <v>161</v>
      </c>
      <c r="J49" s="16" t="s">
        <v>162</v>
      </c>
      <c r="K49" s="154" t="s">
        <v>14</v>
      </c>
      <c r="L49" s="157">
        <v>20</v>
      </c>
      <c r="M49" s="157">
        <v>0</v>
      </c>
      <c r="N49" s="158">
        <v>0</v>
      </c>
    </row>
    <row r="50" spans="1:14" s="171" customFormat="1" ht="25.05" customHeight="1" thickBot="1" x14ac:dyDescent="0.35">
      <c r="A50" s="83"/>
      <c r="B50" s="84"/>
      <c r="C50" s="84"/>
      <c r="D50" s="85"/>
      <c r="E50" s="18"/>
      <c r="F50" s="16"/>
      <c r="G50" s="63"/>
      <c r="H50" s="18"/>
      <c r="I50" s="16"/>
      <c r="J50" s="20"/>
      <c r="K50" s="149" t="s">
        <v>16</v>
      </c>
      <c r="L50" s="140">
        <f t="shared" ref="L50:N50" si="12">SUM(L49)</f>
        <v>20</v>
      </c>
      <c r="M50" s="140">
        <f t="shared" si="12"/>
        <v>0</v>
      </c>
      <c r="N50" s="141">
        <f t="shared" si="12"/>
        <v>0</v>
      </c>
    </row>
    <row r="51" spans="1:14" s="171" customFormat="1" ht="25.05" customHeight="1" thickBot="1" x14ac:dyDescent="0.35">
      <c r="A51" s="83"/>
      <c r="B51" s="84"/>
      <c r="C51" s="84"/>
      <c r="D51" s="85"/>
      <c r="E51" s="18"/>
      <c r="F51" s="16"/>
      <c r="G51" s="64"/>
      <c r="H51" s="49" t="s">
        <v>17</v>
      </c>
      <c r="I51" s="50"/>
      <c r="J51" s="50"/>
      <c r="K51" s="51"/>
      <c r="L51" s="163">
        <f>SUM(L40+L42+L44+L46+L48+L50)</f>
        <v>38.599999999999994</v>
      </c>
      <c r="M51" s="163">
        <f>SUM(M40+M42+M44+M46+M48)</f>
        <v>6.5</v>
      </c>
      <c r="N51" s="163">
        <f>SUM(N40+N42+N44+N46+N48)</f>
        <v>6.5</v>
      </c>
    </row>
    <row r="52" spans="1:14" s="171" customFormat="1" ht="25.05" customHeight="1" x14ac:dyDescent="0.3">
      <c r="A52" s="145">
        <v>6</v>
      </c>
      <c r="B52" s="146">
        <v>3</v>
      </c>
      <c r="C52" s="146">
        <v>3</v>
      </c>
      <c r="D52" s="147">
        <v>4</v>
      </c>
      <c r="E52" s="52" t="s">
        <v>18</v>
      </c>
      <c r="F52" s="53"/>
      <c r="G52" s="53"/>
      <c r="H52" s="53"/>
      <c r="I52" s="53"/>
      <c r="J52" s="53"/>
      <c r="K52" s="54"/>
      <c r="L52" s="148">
        <f>SUM(L37+L51)</f>
        <v>94.3</v>
      </c>
      <c r="M52" s="148">
        <f>SUM(M37+M51)</f>
        <v>32.9</v>
      </c>
      <c r="N52" s="148">
        <f>SUM(N37+N51)</f>
        <v>32.9</v>
      </c>
    </row>
    <row r="53" spans="1:14" s="171" customFormat="1" ht="25.05" customHeight="1" x14ac:dyDescent="0.3">
      <c r="A53" s="145">
        <v>6</v>
      </c>
      <c r="B53" s="146">
        <v>3</v>
      </c>
      <c r="C53" s="146">
        <v>3</v>
      </c>
      <c r="D53" s="55" t="s">
        <v>46</v>
      </c>
      <c r="E53" s="56"/>
      <c r="F53" s="56"/>
      <c r="G53" s="56"/>
      <c r="H53" s="56"/>
      <c r="I53" s="56"/>
      <c r="J53" s="56"/>
      <c r="K53" s="57"/>
      <c r="L53" s="164">
        <f>SUM(L15+L23+L52)</f>
        <v>665.66</v>
      </c>
      <c r="M53" s="164">
        <f>SUM(M15+M23+M52)</f>
        <v>592.9</v>
      </c>
      <c r="N53" s="165">
        <f>SUM(N15+N23+N52)</f>
        <v>592.9</v>
      </c>
    </row>
    <row r="54" spans="1:14" s="171" customFormat="1" ht="25.05" customHeight="1" thickBot="1" x14ac:dyDescent="0.35">
      <c r="A54" s="166">
        <v>6</v>
      </c>
      <c r="B54" s="40" t="s">
        <v>47</v>
      </c>
      <c r="C54" s="41"/>
      <c r="D54" s="41"/>
      <c r="E54" s="41"/>
      <c r="F54" s="41"/>
      <c r="G54" s="41"/>
      <c r="H54" s="41"/>
      <c r="I54" s="41"/>
      <c r="J54" s="41"/>
      <c r="K54" s="42"/>
      <c r="L54" s="167">
        <f t="shared" ref="L54:N54" si="13">SUM(L53)</f>
        <v>665.66</v>
      </c>
      <c r="M54" s="167">
        <f t="shared" si="13"/>
        <v>592.9</v>
      </c>
      <c r="N54" s="168">
        <f t="shared" si="13"/>
        <v>592.9</v>
      </c>
    </row>
    <row r="55" spans="1:14" ht="25.05" customHeight="1" thickBot="1" x14ac:dyDescent="0.35"/>
    <row r="56" spans="1:14" ht="25.05" customHeight="1" thickBot="1" x14ac:dyDescent="0.35">
      <c r="A56" s="173" t="s">
        <v>79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5"/>
    </row>
    <row r="57" spans="1:14" ht="35.4" customHeight="1" thickBot="1" x14ac:dyDescent="0.35">
      <c r="D57" s="176" t="s">
        <v>58</v>
      </c>
      <c r="E57" s="177"/>
      <c r="F57" s="177"/>
      <c r="G57" s="177"/>
      <c r="H57" s="177"/>
      <c r="I57" s="177"/>
      <c r="J57" s="177"/>
      <c r="K57" s="178"/>
      <c r="L57" s="179" t="s">
        <v>59</v>
      </c>
      <c r="M57" s="179" t="s">
        <v>60</v>
      </c>
      <c r="N57" s="180" t="s">
        <v>131</v>
      </c>
    </row>
    <row r="58" spans="1:14" ht="25.05" customHeight="1" thickBot="1" x14ac:dyDescent="0.35">
      <c r="D58" s="181" t="s">
        <v>61</v>
      </c>
      <c r="E58" s="182"/>
      <c r="F58" s="182"/>
      <c r="G58" s="182"/>
      <c r="H58" s="182"/>
      <c r="I58" s="182"/>
      <c r="J58" s="182"/>
      <c r="K58" s="183"/>
      <c r="L58" s="184"/>
      <c r="M58" s="184"/>
      <c r="N58" s="184"/>
    </row>
    <row r="59" spans="1:14" ht="25.05" customHeight="1" thickBot="1" x14ac:dyDescent="0.35">
      <c r="D59" s="185" t="s">
        <v>62</v>
      </c>
      <c r="E59" s="186"/>
      <c r="F59" s="186"/>
      <c r="G59" s="186"/>
      <c r="H59" s="186"/>
      <c r="I59" s="186"/>
      <c r="J59" s="186"/>
      <c r="K59" s="186"/>
      <c r="L59" s="187">
        <f>L60+L68+L69</f>
        <v>665.66</v>
      </c>
      <c r="M59" s="187">
        <f t="shared" ref="M59:N59" si="14">M60+M68+M69</f>
        <v>592.9</v>
      </c>
      <c r="N59" s="187">
        <f t="shared" si="14"/>
        <v>592.9</v>
      </c>
    </row>
    <row r="60" spans="1:14" ht="25.05" customHeight="1" thickBot="1" x14ac:dyDescent="0.35">
      <c r="D60" s="188" t="s">
        <v>63</v>
      </c>
      <c r="E60" s="189"/>
      <c r="F60" s="189"/>
      <c r="G60" s="189"/>
      <c r="H60" s="189"/>
      <c r="I60" s="189"/>
      <c r="J60" s="189"/>
      <c r="K60" s="190"/>
      <c r="L60" s="191">
        <f>SUM(L61:L67)</f>
        <v>665.66</v>
      </c>
      <c r="M60" s="191">
        <f t="shared" ref="M60:N60" si="15">SUM(M61:M67)</f>
        <v>592.9</v>
      </c>
      <c r="N60" s="191">
        <f t="shared" si="15"/>
        <v>592.9</v>
      </c>
    </row>
    <row r="61" spans="1:14" ht="40.200000000000003" customHeight="1" x14ac:dyDescent="0.3">
      <c r="D61" s="192" t="s">
        <v>64</v>
      </c>
      <c r="E61" s="193"/>
      <c r="F61" s="193"/>
      <c r="G61" s="193"/>
      <c r="H61" s="193"/>
      <c r="I61" s="193"/>
      <c r="J61" s="193"/>
      <c r="K61" s="194"/>
      <c r="L61" s="195">
        <f>SUMIF(K9:K51, "SBB", L9:L51)</f>
        <v>645.9</v>
      </c>
      <c r="M61" s="195">
        <f>SUMIF(K9:K51, "SBB", M9:M51)</f>
        <v>592.9</v>
      </c>
      <c r="N61" s="195">
        <f>SUMIF(K9:K51, "SBB", N9:N51)</f>
        <v>592.9</v>
      </c>
    </row>
    <row r="62" spans="1:14" ht="25.05" customHeight="1" x14ac:dyDescent="0.3">
      <c r="D62" s="196" t="s">
        <v>65</v>
      </c>
      <c r="E62" s="197"/>
      <c r="F62" s="197"/>
      <c r="G62" s="197"/>
      <c r="H62" s="197"/>
      <c r="I62" s="197"/>
      <c r="J62" s="197"/>
      <c r="K62" s="198"/>
      <c r="L62" s="195">
        <f>SUMIF(K9:K53,"AAP",L9:L53)</f>
        <v>19.759999999999998</v>
      </c>
      <c r="M62" s="195">
        <f>SUMIF(K9:K51, "AAP", M9:M51)</f>
        <v>0</v>
      </c>
      <c r="N62" s="195">
        <f>SUMIF(K9:K51, "AAP", N9:N51)</f>
        <v>0</v>
      </c>
    </row>
    <row r="63" spans="1:14" ht="25.05" customHeight="1" x14ac:dyDescent="0.3">
      <c r="D63" s="196" t="s">
        <v>66</v>
      </c>
      <c r="E63" s="197"/>
      <c r="F63" s="197"/>
      <c r="G63" s="197"/>
      <c r="H63" s="197"/>
      <c r="I63" s="197"/>
      <c r="J63" s="197"/>
      <c r="K63" s="198"/>
      <c r="L63" s="195">
        <f>SUMIF(K9:K51, "VSP", L9:L51)</f>
        <v>0</v>
      </c>
      <c r="M63" s="195">
        <f>SUMIF(K9:K51, "VSP", M9:M51)</f>
        <v>0</v>
      </c>
      <c r="N63" s="195">
        <f>SUMIF(K9:K51, "VSP", N9:N51)</f>
        <v>0</v>
      </c>
    </row>
    <row r="64" spans="1:14" ht="25.05" customHeight="1" x14ac:dyDescent="0.3">
      <c r="D64" s="196" t="s">
        <v>67</v>
      </c>
      <c r="E64" s="197"/>
      <c r="F64" s="197"/>
      <c r="G64" s="197"/>
      <c r="H64" s="197"/>
      <c r="I64" s="197"/>
      <c r="J64" s="197"/>
      <c r="K64" s="198"/>
      <c r="L64" s="195">
        <f>SUMIF(K9:K51, "VSP", L9:L51)</f>
        <v>0</v>
      </c>
      <c r="M64" s="195">
        <f>SUMIF(K9:K51, "VSP", M9:M51)</f>
        <v>0</v>
      </c>
      <c r="N64" s="195">
        <f>SUMIF(K9:K51, "VSP", N9:N51)</f>
        <v>0</v>
      </c>
    </row>
    <row r="65" spans="4:14" ht="25.05" customHeight="1" x14ac:dyDescent="0.3">
      <c r="D65" s="196" t="s">
        <v>68</v>
      </c>
      <c r="E65" s="197"/>
      <c r="F65" s="197"/>
      <c r="G65" s="197"/>
      <c r="H65" s="197"/>
      <c r="I65" s="197"/>
      <c r="J65" s="197"/>
      <c r="K65" s="198"/>
      <c r="L65" s="195">
        <f>SUMIF(K9:K51, "KPP", L9:L51)</f>
        <v>0</v>
      </c>
      <c r="M65" s="195">
        <f>SUMIF(K9:K51, "KPP", M9:M51)</f>
        <v>0</v>
      </c>
      <c r="N65" s="195">
        <f>SUMIF(K9:K51, "KPP", N9:N51)</f>
        <v>0</v>
      </c>
    </row>
    <row r="66" spans="4:14" ht="25.05" customHeight="1" x14ac:dyDescent="0.3">
      <c r="D66" s="196" t="s">
        <v>69</v>
      </c>
      <c r="E66" s="197"/>
      <c r="F66" s="197"/>
      <c r="G66" s="197"/>
      <c r="H66" s="197"/>
      <c r="I66" s="197"/>
      <c r="J66" s="197"/>
      <c r="K66" s="198"/>
      <c r="L66" s="195">
        <f>SUMIF(K9:K51, "SPP", L9:L51)</f>
        <v>0</v>
      </c>
      <c r="M66" s="195">
        <f>SUMIF(K9:K51, "SPP", M9:M51)</f>
        <v>0</v>
      </c>
      <c r="N66" s="195">
        <f>SUMIF(K9:K51, "SPP", N9:N51)</f>
        <v>0</v>
      </c>
    </row>
    <row r="67" spans="4:14" ht="25.05" customHeight="1" x14ac:dyDescent="0.3">
      <c r="D67" s="196" t="s">
        <v>70</v>
      </c>
      <c r="E67" s="197"/>
      <c r="F67" s="197"/>
      <c r="G67" s="197"/>
      <c r="H67" s="197"/>
      <c r="I67" s="197"/>
      <c r="J67" s="197"/>
      <c r="K67" s="198"/>
      <c r="L67" s="195">
        <f>SUMIF(K9:K51, "ESF", L9:L51)</f>
        <v>0</v>
      </c>
      <c r="M67" s="195">
        <f>SUMIF(K9:K51, "ESF", M9:M51)</f>
        <v>0</v>
      </c>
      <c r="N67" s="195">
        <f>SUMIF(K9:K51, "ESF", N9:N51)</f>
        <v>0</v>
      </c>
    </row>
    <row r="68" spans="4:14" ht="25.05" customHeight="1" x14ac:dyDescent="0.3">
      <c r="D68" s="199" t="s">
        <v>71</v>
      </c>
      <c r="E68" s="200"/>
      <c r="F68" s="200"/>
      <c r="G68" s="200"/>
      <c r="H68" s="200"/>
      <c r="I68" s="200"/>
      <c r="J68" s="200"/>
      <c r="K68" s="201"/>
      <c r="L68" s="202">
        <f>SUMIF(K9:K51, "SL", L9:L51)</f>
        <v>0</v>
      </c>
      <c r="M68" s="202">
        <f>SUMIF(K9:K51, "SL", M9:M51)</f>
        <v>0</v>
      </c>
      <c r="N68" s="202">
        <f>SUMIF(K9:K51, "SL", N9:N51)</f>
        <v>0</v>
      </c>
    </row>
    <row r="69" spans="4:14" ht="25.05" customHeight="1" thickBot="1" x14ac:dyDescent="0.35">
      <c r="D69" s="203" t="s">
        <v>72</v>
      </c>
      <c r="E69" s="204"/>
      <c r="F69" s="204"/>
      <c r="G69" s="204"/>
      <c r="H69" s="204"/>
      <c r="I69" s="204"/>
      <c r="J69" s="204"/>
      <c r="K69" s="205"/>
      <c r="L69" s="202">
        <f>SUMIF(K9:K51, "SVA", L9:L51)</f>
        <v>0</v>
      </c>
      <c r="M69" s="202">
        <f>SUMIF(K9:K51, "SVA", M9:M51)</f>
        <v>0</v>
      </c>
      <c r="N69" s="202">
        <f>SUMIF(K9:K51, "SVA", N9:N51)</f>
        <v>0</v>
      </c>
    </row>
    <row r="70" spans="4:14" ht="25.05" customHeight="1" thickBot="1" x14ac:dyDescent="0.35">
      <c r="D70" s="185" t="s">
        <v>73</v>
      </c>
      <c r="E70" s="186"/>
      <c r="F70" s="186"/>
      <c r="G70" s="186"/>
      <c r="H70" s="186"/>
      <c r="I70" s="186"/>
      <c r="J70" s="186"/>
      <c r="K70" s="206"/>
      <c r="L70" s="187">
        <f>L71</f>
        <v>0</v>
      </c>
      <c r="M70" s="187">
        <f t="shared" ref="M70:N70" si="16">M71</f>
        <v>0</v>
      </c>
      <c r="N70" s="187">
        <f t="shared" si="16"/>
        <v>0</v>
      </c>
    </row>
    <row r="71" spans="4:14" ht="25.05" customHeight="1" thickBot="1" x14ac:dyDescent="0.35">
      <c r="D71" s="207" t="s">
        <v>74</v>
      </c>
      <c r="E71" s="208"/>
      <c r="F71" s="208"/>
      <c r="G71" s="208"/>
      <c r="H71" s="208"/>
      <c r="I71" s="208"/>
      <c r="J71" s="208"/>
      <c r="K71" s="209"/>
      <c r="L71" s="210">
        <f>SUMIF(K9:K51, "KTF", L9:L51)</f>
        <v>0</v>
      </c>
      <c r="M71" s="210">
        <f>SUMIF(K9:K51, "KTF", M9:M51)</f>
        <v>0</v>
      </c>
      <c r="N71" s="210">
        <f>SUMIF(K9:K51, "KTF", N9:N51)</f>
        <v>0</v>
      </c>
    </row>
    <row r="72" spans="4:14" ht="25.05" customHeight="1" thickBot="1" x14ac:dyDescent="0.35">
      <c r="D72" s="211" t="s">
        <v>75</v>
      </c>
      <c r="E72" s="212"/>
      <c r="F72" s="212"/>
      <c r="G72" s="212"/>
      <c r="H72" s="212"/>
      <c r="I72" s="212"/>
      <c r="J72" s="212"/>
      <c r="K72" s="213"/>
      <c r="L72" s="214">
        <f>L70+L59</f>
        <v>665.66</v>
      </c>
      <c r="M72" s="214">
        <f t="shared" ref="M72:N72" si="17">M70+M59</f>
        <v>592.9</v>
      </c>
      <c r="N72" s="214">
        <f t="shared" si="17"/>
        <v>592.9</v>
      </c>
    </row>
    <row r="73" spans="4:14" ht="25.05" customHeight="1" x14ac:dyDescent="0.3">
      <c r="D73" s="192" t="s">
        <v>76</v>
      </c>
      <c r="E73" s="193"/>
      <c r="F73" s="193"/>
      <c r="G73" s="193"/>
      <c r="H73" s="193"/>
      <c r="I73" s="193"/>
      <c r="J73" s="193"/>
      <c r="K73" s="193"/>
      <c r="L73" s="215">
        <v>0</v>
      </c>
      <c r="M73" s="216">
        <v>0</v>
      </c>
      <c r="N73" s="216">
        <v>0</v>
      </c>
    </row>
    <row r="74" spans="4:14" ht="25.05" customHeight="1" thickBot="1" x14ac:dyDescent="0.35">
      <c r="D74" s="217" t="s">
        <v>77</v>
      </c>
      <c r="E74" s="218"/>
      <c r="F74" s="218"/>
      <c r="G74" s="218"/>
      <c r="H74" s="218"/>
      <c r="I74" s="218"/>
      <c r="J74" s="218"/>
      <c r="K74" s="218"/>
      <c r="L74" s="219">
        <f>SUM(L72-720.1)</f>
        <v>-54.440000000000055</v>
      </c>
      <c r="M74" s="220">
        <f>SUM(M72-L72)</f>
        <v>-72.759999999999991</v>
      </c>
      <c r="N74" s="220">
        <f>SUM(N72-M72)</f>
        <v>0</v>
      </c>
    </row>
    <row r="75" spans="4:14" ht="25.05" customHeight="1" thickBot="1" x14ac:dyDescent="0.35">
      <c r="D75" s="221" t="s">
        <v>78</v>
      </c>
      <c r="E75" s="222"/>
      <c r="F75" s="222"/>
      <c r="G75" s="222"/>
      <c r="H75" s="222"/>
      <c r="I75" s="222"/>
      <c r="J75" s="222"/>
      <c r="K75" s="223"/>
      <c r="L75" s="224">
        <f>L72</f>
        <v>665.66</v>
      </c>
      <c r="M75" s="224">
        <f t="shared" ref="M75:N75" si="18">M72</f>
        <v>592.9</v>
      </c>
      <c r="N75" s="224">
        <f t="shared" si="18"/>
        <v>592.9</v>
      </c>
    </row>
  </sheetData>
  <mergeCells count="139">
    <mergeCell ref="F9:N9"/>
    <mergeCell ref="F10:N10"/>
    <mergeCell ref="J5:J7"/>
    <mergeCell ref="K5:K7"/>
    <mergeCell ref="L5:L7"/>
    <mergeCell ref="M5:M7"/>
    <mergeCell ref="N5:N7"/>
    <mergeCell ref="A5:A7"/>
    <mergeCell ref="B5:B7"/>
    <mergeCell ref="C5:C7"/>
    <mergeCell ref="D5:D7"/>
    <mergeCell ref="E5:E7"/>
    <mergeCell ref="F5:F7"/>
    <mergeCell ref="H5:H7"/>
    <mergeCell ref="I5:I7"/>
    <mergeCell ref="K1:N1"/>
    <mergeCell ref="F11:F14"/>
    <mergeCell ref="H11:H13"/>
    <mergeCell ref="I11:I13"/>
    <mergeCell ref="J11:J13"/>
    <mergeCell ref="H14:K14"/>
    <mergeCell ref="E11:E14"/>
    <mergeCell ref="D11:D14"/>
    <mergeCell ref="C11:C14"/>
    <mergeCell ref="B11:B14"/>
    <mergeCell ref="A11:A14"/>
    <mergeCell ref="E15:K15"/>
    <mergeCell ref="F16:N16"/>
    <mergeCell ref="E17:E22"/>
    <mergeCell ref="F17:F22"/>
    <mergeCell ref="H17:H21"/>
    <mergeCell ref="I17:I21"/>
    <mergeCell ref="J17:J21"/>
    <mergeCell ref="K17:K20"/>
    <mergeCell ref="A38:A51"/>
    <mergeCell ref="B38:B51"/>
    <mergeCell ref="C38:C51"/>
    <mergeCell ref="D38:D51"/>
    <mergeCell ref="E38:E51"/>
    <mergeCell ref="A25:A37"/>
    <mergeCell ref="B25:B37"/>
    <mergeCell ref="C25:C37"/>
    <mergeCell ref="D25:D37"/>
    <mergeCell ref="E25:E37"/>
    <mergeCell ref="F24:N24"/>
    <mergeCell ref="H22:K22"/>
    <mergeCell ref="E23:K23"/>
    <mergeCell ref="L17:L20"/>
    <mergeCell ref="M17:M20"/>
    <mergeCell ref="N17:N20"/>
    <mergeCell ref="D59:K59"/>
    <mergeCell ref="G41:G42"/>
    <mergeCell ref="M38:M39"/>
    <mergeCell ref="G45:G46"/>
    <mergeCell ref="G47:G51"/>
    <mergeCell ref="H35:H36"/>
    <mergeCell ref="I35:I36"/>
    <mergeCell ref="J35:J36"/>
    <mergeCell ref="H37:K37"/>
    <mergeCell ref="F25:F37"/>
    <mergeCell ref="H25:H26"/>
    <mergeCell ref="I25:I26"/>
    <mergeCell ref="J25:J26"/>
    <mergeCell ref="H31:H32"/>
    <mergeCell ref="I31:I32"/>
    <mergeCell ref="H45:H46"/>
    <mergeCell ref="J31:J32"/>
    <mergeCell ref="H33:H34"/>
    <mergeCell ref="I33:I34"/>
    <mergeCell ref="J33:J34"/>
    <mergeCell ref="H27:H28"/>
    <mergeCell ref="I27:I28"/>
    <mergeCell ref="J27:J28"/>
    <mergeCell ref="H29:H30"/>
    <mergeCell ref="D60:K60"/>
    <mergeCell ref="D61:K61"/>
    <mergeCell ref="D62:K62"/>
    <mergeCell ref="B54:K54"/>
    <mergeCell ref="A4:N4"/>
    <mergeCell ref="A2:N2"/>
    <mergeCell ref="A3:N3"/>
    <mergeCell ref="G5:G7"/>
    <mergeCell ref="G25:G26"/>
    <mergeCell ref="G27:G28"/>
    <mergeCell ref="G29:G30"/>
    <mergeCell ref="G31:G32"/>
    <mergeCell ref="H51:K51"/>
    <mergeCell ref="E52:K52"/>
    <mergeCell ref="D53:K53"/>
    <mergeCell ref="I45:I46"/>
    <mergeCell ref="J45:J46"/>
    <mergeCell ref="H47:H48"/>
    <mergeCell ref="I47:I48"/>
    <mergeCell ref="J47:J48"/>
    <mergeCell ref="A17:A22"/>
    <mergeCell ref="G33:G34"/>
    <mergeCell ref="G35:G37"/>
    <mergeCell ref="G38:G40"/>
    <mergeCell ref="D75:K75"/>
    <mergeCell ref="A56:N56"/>
    <mergeCell ref="F8:N8"/>
    <mergeCell ref="G11:G13"/>
    <mergeCell ref="G17:G22"/>
    <mergeCell ref="D69:K69"/>
    <mergeCell ref="D70:K70"/>
    <mergeCell ref="D71:K71"/>
    <mergeCell ref="D72:K72"/>
    <mergeCell ref="D73:K73"/>
    <mergeCell ref="D74:K74"/>
    <mergeCell ref="D63:K63"/>
    <mergeCell ref="D64:K64"/>
    <mergeCell ref="D65:K65"/>
    <mergeCell ref="D66:K66"/>
    <mergeCell ref="D67:K67"/>
    <mergeCell ref="D68:K68"/>
    <mergeCell ref="D57:J57"/>
    <mergeCell ref="D58:K58"/>
    <mergeCell ref="D17:D22"/>
    <mergeCell ref="C17:C22"/>
    <mergeCell ref="B17:B22"/>
    <mergeCell ref="I29:I30"/>
    <mergeCell ref="J29:J30"/>
    <mergeCell ref="N38:N39"/>
    <mergeCell ref="F38:F51"/>
    <mergeCell ref="H38:H40"/>
    <mergeCell ref="I38:I40"/>
    <mergeCell ref="J38:J40"/>
    <mergeCell ref="K38:K39"/>
    <mergeCell ref="H43:H44"/>
    <mergeCell ref="I43:I44"/>
    <mergeCell ref="J43:J44"/>
    <mergeCell ref="G43:G44"/>
    <mergeCell ref="H41:H42"/>
    <mergeCell ref="I41:I42"/>
    <mergeCell ref="J41:J42"/>
    <mergeCell ref="L38:L39"/>
    <mergeCell ref="H49:H50"/>
    <mergeCell ref="I49:I50"/>
    <mergeCell ref="J49:J50"/>
  </mergeCells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99DC-3AB0-4111-95FF-09F4ADA6DAC5}">
  <dimension ref="A1:F44"/>
  <sheetViews>
    <sheetView topLeftCell="A28" workbookViewId="0">
      <selection activeCell="B42" sqref="B42"/>
    </sheetView>
  </sheetViews>
  <sheetFormatPr defaultRowHeight="30" customHeight="1" x14ac:dyDescent="0.3"/>
  <cols>
    <col min="1" max="1" width="19.5546875" customWidth="1"/>
    <col min="2" max="2" width="36.5546875" customWidth="1"/>
    <col min="3" max="3" width="8.6640625" customWidth="1"/>
    <col min="4" max="4" width="7.88671875" customWidth="1"/>
    <col min="5" max="5" width="7.6640625" customWidth="1"/>
    <col min="6" max="6" width="12.6640625" customWidth="1"/>
  </cols>
  <sheetData>
    <row r="1" spans="1:6" s="2" customFormat="1" ht="30" customHeight="1" thickBot="1" x14ac:dyDescent="0.35">
      <c r="A1" s="119" t="s">
        <v>85</v>
      </c>
      <c r="B1" s="1" t="s">
        <v>86</v>
      </c>
      <c r="C1" s="121" t="s">
        <v>87</v>
      </c>
      <c r="D1" s="122"/>
      <c r="E1" s="123"/>
      <c r="F1" s="119" t="s">
        <v>88</v>
      </c>
    </row>
    <row r="2" spans="1:6" s="2" customFormat="1" ht="30" customHeight="1" thickBot="1" x14ac:dyDescent="0.35">
      <c r="A2" s="120"/>
      <c r="B2" s="3" t="s">
        <v>89</v>
      </c>
      <c r="C2" s="3">
        <v>2025</v>
      </c>
      <c r="D2" s="3">
        <v>2026</v>
      </c>
      <c r="E2" s="3">
        <v>2027</v>
      </c>
      <c r="F2" s="120"/>
    </row>
    <row r="3" spans="1:6" s="2" customFormat="1" ht="30" customHeight="1" x14ac:dyDescent="0.3">
      <c r="A3" s="4">
        <v>1</v>
      </c>
      <c r="B3" s="5">
        <v>2</v>
      </c>
      <c r="C3" s="5">
        <v>3</v>
      </c>
      <c r="D3" s="5">
        <v>4</v>
      </c>
      <c r="E3" s="5">
        <v>5</v>
      </c>
      <c r="F3" s="6">
        <v>6</v>
      </c>
    </row>
    <row r="4" spans="1:6" s="2" customFormat="1" ht="30" customHeight="1" x14ac:dyDescent="0.3">
      <c r="A4" s="124" t="s">
        <v>90</v>
      </c>
      <c r="B4" s="124"/>
      <c r="C4" s="124"/>
      <c r="D4" s="124"/>
      <c r="E4" s="124"/>
      <c r="F4" s="124"/>
    </row>
    <row r="5" spans="1:6" s="2" customFormat="1" ht="30" customHeight="1" x14ac:dyDescent="0.3">
      <c r="A5" s="7" t="s">
        <v>91</v>
      </c>
      <c r="B5" s="7" t="s">
        <v>92</v>
      </c>
      <c r="C5" s="7">
        <v>2.6</v>
      </c>
      <c r="D5" s="7">
        <v>2.6</v>
      </c>
      <c r="E5" s="7">
        <v>2.6</v>
      </c>
      <c r="F5" s="9" t="s">
        <v>124</v>
      </c>
    </row>
    <row r="6" spans="1:6" s="2" customFormat="1" ht="30" customHeight="1" x14ac:dyDescent="0.3">
      <c r="A6" s="7" t="s">
        <v>94</v>
      </c>
      <c r="B6" s="7" t="s">
        <v>93</v>
      </c>
      <c r="C6" s="7">
        <v>3</v>
      </c>
      <c r="D6" s="7">
        <v>3</v>
      </c>
      <c r="E6" s="7">
        <v>3</v>
      </c>
      <c r="F6" s="9" t="s">
        <v>124</v>
      </c>
    </row>
    <row r="7" spans="1:6" s="2" customFormat="1" ht="30" customHeight="1" x14ac:dyDescent="0.3">
      <c r="A7" s="7" t="s">
        <v>95</v>
      </c>
      <c r="B7" s="7" t="s">
        <v>96</v>
      </c>
      <c r="C7" s="7">
        <v>5</v>
      </c>
      <c r="D7" s="7">
        <v>5</v>
      </c>
      <c r="E7" s="7">
        <v>5</v>
      </c>
      <c r="F7" s="9" t="s">
        <v>124</v>
      </c>
    </row>
    <row r="8" spans="1:6" s="2" customFormat="1" ht="30" customHeight="1" x14ac:dyDescent="0.3">
      <c r="A8" s="7" t="s">
        <v>97</v>
      </c>
      <c r="B8" s="7" t="s">
        <v>98</v>
      </c>
      <c r="C8" s="7">
        <v>6</v>
      </c>
      <c r="D8" s="7">
        <v>6</v>
      </c>
      <c r="E8" s="7">
        <v>6</v>
      </c>
      <c r="F8" s="9" t="s">
        <v>124</v>
      </c>
    </row>
    <row r="9" spans="1:6" s="2" customFormat="1" ht="30" customHeight="1" x14ac:dyDescent="0.3">
      <c r="A9" s="125" t="s">
        <v>99</v>
      </c>
      <c r="B9" s="125"/>
      <c r="C9" s="125"/>
      <c r="D9" s="125"/>
      <c r="E9" s="125"/>
      <c r="F9" s="125"/>
    </row>
    <row r="10" spans="1:6" s="2" customFormat="1" ht="30" customHeight="1" x14ac:dyDescent="0.3">
      <c r="A10" s="125" t="s">
        <v>100</v>
      </c>
      <c r="B10" s="125"/>
      <c r="C10" s="125"/>
      <c r="D10" s="125"/>
      <c r="E10" s="125"/>
      <c r="F10" s="125"/>
    </row>
    <row r="11" spans="1:6" s="2" customFormat="1" ht="30" customHeight="1" x14ac:dyDescent="0.3">
      <c r="A11" s="7" t="s">
        <v>102</v>
      </c>
      <c r="B11" s="7" t="s">
        <v>101</v>
      </c>
      <c r="C11" s="7">
        <v>2</v>
      </c>
      <c r="D11" s="7">
        <v>2</v>
      </c>
      <c r="E11" s="7">
        <v>2</v>
      </c>
      <c r="F11" s="9" t="s">
        <v>125</v>
      </c>
    </row>
    <row r="12" spans="1:6" ht="30" customHeight="1" x14ac:dyDescent="0.3">
      <c r="A12" s="116" t="s">
        <v>103</v>
      </c>
      <c r="B12" s="117"/>
      <c r="C12" s="117"/>
      <c r="D12" s="117"/>
      <c r="E12" s="117"/>
      <c r="F12" s="118"/>
    </row>
    <row r="13" spans="1:6" ht="30" customHeight="1" x14ac:dyDescent="0.3">
      <c r="A13" s="116" t="s">
        <v>104</v>
      </c>
      <c r="B13" s="117"/>
      <c r="C13" s="117"/>
      <c r="D13" s="117"/>
      <c r="E13" s="117"/>
      <c r="F13" s="118"/>
    </row>
    <row r="14" spans="1:6" ht="30" customHeight="1" x14ac:dyDescent="0.3">
      <c r="A14" s="8" t="s">
        <v>105</v>
      </c>
      <c r="B14" s="8" t="s">
        <v>21</v>
      </c>
      <c r="C14" s="10">
        <v>100</v>
      </c>
      <c r="D14" s="10">
        <v>100</v>
      </c>
      <c r="E14" s="10">
        <v>100</v>
      </c>
      <c r="F14" s="11" t="s">
        <v>126</v>
      </c>
    </row>
    <row r="15" spans="1:6" ht="30" customHeight="1" x14ac:dyDescent="0.3">
      <c r="A15" s="8" t="s">
        <v>106</v>
      </c>
      <c r="B15" s="8" t="s">
        <v>22</v>
      </c>
      <c r="C15" s="10">
        <v>1</v>
      </c>
      <c r="D15" s="10">
        <v>1</v>
      </c>
      <c r="E15" s="10">
        <v>0</v>
      </c>
      <c r="F15" s="11" t="s">
        <v>126</v>
      </c>
    </row>
    <row r="16" spans="1:6" ht="30" customHeight="1" x14ac:dyDescent="0.3">
      <c r="A16" s="116" t="s">
        <v>107</v>
      </c>
      <c r="B16" s="117"/>
      <c r="C16" s="117"/>
      <c r="D16" s="117"/>
      <c r="E16" s="117"/>
      <c r="F16" s="118"/>
    </row>
    <row r="17" spans="1:6" ht="30" customHeight="1" x14ac:dyDescent="0.3">
      <c r="A17" s="116" t="s">
        <v>108</v>
      </c>
      <c r="B17" s="117"/>
      <c r="C17" s="117"/>
      <c r="D17" s="117"/>
      <c r="E17" s="117"/>
      <c r="F17" s="118"/>
    </row>
    <row r="18" spans="1:6" ht="30" customHeight="1" x14ac:dyDescent="0.3">
      <c r="A18" s="8" t="s">
        <v>137</v>
      </c>
      <c r="B18" s="8" t="s">
        <v>138</v>
      </c>
      <c r="C18" s="11">
        <v>3</v>
      </c>
      <c r="D18" s="11">
        <v>3</v>
      </c>
      <c r="E18" s="11">
        <v>3</v>
      </c>
      <c r="F18" s="11" t="s">
        <v>127</v>
      </c>
    </row>
    <row r="19" spans="1:6" ht="30" customHeight="1" x14ac:dyDescent="0.3">
      <c r="A19" s="13" t="s">
        <v>139</v>
      </c>
      <c r="B19" s="13" t="s">
        <v>140</v>
      </c>
      <c r="C19" s="14">
        <v>8</v>
      </c>
      <c r="D19" s="14">
        <v>8</v>
      </c>
      <c r="E19" s="14">
        <v>8</v>
      </c>
      <c r="F19" s="14" t="s">
        <v>83</v>
      </c>
    </row>
    <row r="20" spans="1:6" ht="30" customHeight="1" x14ac:dyDescent="0.3">
      <c r="A20" s="116" t="s">
        <v>109</v>
      </c>
      <c r="B20" s="117"/>
      <c r="C20" s="117"/>
      <c r="D20" s="117"/>
      <c r="E20" s="117"/>
      <c r="F20" s="118"/>
    </row>
    <row r="21" spans="1:6" ht="30" customHeight="1" x14ac:dyDescent="0.3">
      <c r="A21" s="8" t="s">
        <v>110</v>
      </c>
      <c r="B21" s="8" t="s">
        <v>27</v>
      </c>
      <c r="C21" s="11">
        <v>1</v>
      </c>
      <c r="D21" s="11">
        <v>1</v>
      </c>
      <c r="E21" s="11">
        <v>1</v>
      </c>
      <c r="F21" s="11" t="s">
        <v>127</v>
      </c>
    </row>
    <row r="22" spans="1:6" ht="30" customHeight="1" x14ac:dyDescent="0.3">
      <c r="A22" s="116" t="s">
        <v>111</v>
      </c>
      <c r="B22" s="117"/>
      <c r="C22" s="117"/>
      <c r="D22" s="117"/>
      <c r="E22" s="117"/>
      <c r="F22" s="118"/>
    </row>
    <row r="23" spans="1:6" ht="30" customHeight="1" x14ac:dyDescent="0.3">
      <c r="A23" s="8" t="s">
        <v>112</v>
      </c>
      <c r="B23" s="8" t="s">
        <v>141</v>
      </c>
      <c r="C23" s="11">
        <v>8</v>
      </c>
      <c r="D23" s="11">
        <v>8</v>
      </c>
      <c r="E23" s="11">
        <v>8</v>
      </c>
      <c r="F23" s="11" t="s">
        <v>127</v>
      </c>
    </row>
    <row r="24" spans="1:6" ht="30" customHeight="1" x14ac:dyDescent="0.3">
      <c r="A24" s="116" t="s">
        <v>113</v>
      </c>
      <c r="B24" s="117"/>
      <c r="C24" s="117"/>
      <c r="D24" s="117"/>
      <c r="E24" s="117"/>
      <c r="F24" s="118"/>
    </row>
    <row r="25" spans="1:6" ht="30" customHeight="1" x14ac:dyDescent="0.3">
      <c r="A25" s="8" t="s">
        <v>114</v>
      </c>
      <c r="B25" s="8" t="s">
        <v>142</v>
      </c>
      <c r="C25" s="11">
        <v>3</v>
      </c>
      <c r="D25" s="11">
        <v>3</v>
      </c>
      <c r="E25" s="11">
        <v>3</v>
      </c>
      <c r="F25" s="11" t="s">
        <v>127</v>
      </c>
    </row>
    <row r="26" spans="1:6" ht="30" customHeight="1" x14ac:dyDescent="0.3">
      <c r="A26" s="116" t="s">
        <v>115</v>
      </c>
      <c r="B26" s="117"/>
      <c r="C26" s="117"/>
      <c r="D26" s="117"/>
      <c r="E26" s="117"/>
      <c r="F26" s="118"/>
    </row>
    <row r="27" spans="1:6" ht="30" customHeight="1" x14ac:dyDescent="0.3">
      <c r="A27" s="8" t="s">
        <v>143</v>
      </c>
      <c r="B27" s="8" t="s">
        <v>144</v>
      </c>
      <c r="C27" s="11">
        <v>5</v>
      </c>
      <c r="D27" s="11">
        <v>5</v>
      </c>
      <c r="E27" s="11">
        <v>5</v>
      </c>
      <c r="F27" s="11" t="s">
        <v>127</v>
      </c>
    </row>
    <row r="28" spans="1:6" ht="30" customHeight="1" x14ac:dyDescent="0.3">
      <c r="A28" s="8" t="s">
        <v>145</v>
      </c>
      <c r="B28" s="8" t="s">
        <v>146</v>
      </c>
      <c r="C28" s="11">
        <v>1</v>
      </c>
      <c r="D28" s="11">
        <v>1</v>
      </c>
      <c r="E28" s="11">
        <v>1</v>
      </c>
      <c r="F28" s="11" t="s">
        <v>127</v>
      </c>
    </row>
    <row r="29" spans="1:6" ht="30" customHeight="1" x14ac:dyDescent="0.3">
      <c r="A29" s="8" t="s">
        <v>147</v>
      </c>
      <c r="B29" s="8" t="s">
        <v>148</v>
      </c>
      <c r="C29" s="11">
        <v>8</v>
      </c>
      <c r="D29" s="11">
        <v>8</v>
      </c>
      <c r="E29" s="11">
        <v>8</v>
      </c>
      <c r="F29" s="11" t="s">
        <v>127</v>
      </c>
    </row>
    <row r="30" spans="1:6" ht="30" customHeight="1" x14ac:dyDescent="0.3">
      <c r="A30" s="116" t="s">
        <v>116</v>
      </c>
      <c r="B30" s="117"/>
      <c r="C30" s="117"/>
      <c r="D30" s="117"/>
      <c r="E30" s="117"/>
      <c r="F30" s="118"/>
    </row>
    <row r="31" spans="1:6" ht="30" customHeight="1" x14ac:dyDescent="0.3">
      <c r="A31" s="8" t="s">
        <v>117</v>
      </c>
      <c r="B31" s="8" t="s">
        <v>37</v>
      </c>
      <c r="C31" s="11">
        <v>1</v>
      </c>
      <c r="D31" s="11">
        <v>1</v>
      </c>
      <c r="E31" s="11">
        <v>1</v>
      </c>
      <c r="F31" s="11" t="s">
        <v>127</v>
      </c>
    </row>
    <row r="32" spans="1:6" ht="30" customHeight="1" x14ac:dyDescent="0.3">
      <c r="A32" s="116" t="s">
        <v>118</v>
      </c>
      <c r="B32" s="117"/>
      <c r="C32" s="117"/>
      <c r="D32" s="117"/>
      <c r="E32" s="117"/>
      <c r="F32" s="118"/>
    </row>
    <row r="33" spans="1:6" ht="30" customHeight="1" x14ac:dyDescent="0.3">
      <c r="A33" s="8" t="s">
        <v>119</v>
      </c>
      <c r="B33" s="8" t="s">
        <v>149</v>
      </c>
      <c r="C33" s="11">
        <v>10</v>
      </c>
      <c r="D33" s="11">
        <v>10</v>
      </c>
      <c r="E33" s="11">
        <v>10</v>
      </c>
      <c r="F33" s="11" t="s">
        <v>128</v>
      </c>
    </row>
    <row r="34" spans="1:6" ht="30" customHeight="1" x14ac:dyDescent="0.3">
      <c r="A34" s="116" t="s">
        <v>120</v>
      </c>
      <c r="B34" s="117"/>
      <c r="C34" s="117"/>
      <c r="D34" s="117"/>
      <c r="E34" s="117"/>
      <c r="F34" s="118"/>
    </row>
    <row r="35" spans="1:6" ht="30" customHeight="1" x14ac:dyDescent="0.3">
      <c r="A35" s="10" t="s">
        <v>150</v>
      </c>
      <c r="B35" s="8" t="s">
        <v>42</v>
      </c>
      <c r="C35" s="11">
        <v>2</v>
      </c>
      <c r="D35" s="11">
        <v>2</v>
      </c>
      <c r="E35" s="11">
        <v>2</v>
      </c>
      <c r="F35" s="11" t="s">
        <v>128</v>
      </c>
    </row>
    <row r="36" spans="1:6" ht="30" customHeight="1" x14ac:dyDescent="0.3">
      <c r="A36" s="10" t="s">
        <v>151</v>
      </c>
      <c r="B36" s="12" t="s">
        <v>152</v>
      </c>
      <c r="C36" s="11">
        <v>1</v>
      </c>
      <c r="D36" s="11">
        <v>1</v>
      </c>
      <c r="E36" s="11">
        <v>1</v>
      </c>
      <c r="F36" s="11" t="s">
        <v>128</v>
      </c>
    </row>
    <row r="37" spans="1:6" ht="30" customHeight="1" x14ac:dyDescent="0.3">
      <c r="A37" s="116" t="s">
        <v>121</v>
      </c>
      <c r="B37" s="117"/>
      <c r="C37" s="117"/>
      <c r="D37" s="117"/>
      <c r="E37" s="117"/>
      <c r="F37" s="118"/>
    </row>
    <row r="38" spans="1:6" ht="30" customHeight="1" x14ac:dyDescent="0.3">
      <c r="A38" s="8" t="s">
        <v>122</v>
      </c>
      <c r="B38" s="8" t="s">
        <v>30</v>
      </c>
      <c r="C38" s="11">
        <v>1</v>
      </c>
      <c r="D38" s="11">
        <v>1</v>
      </c>
      <c r="E38" s="11">
        <v>1</v>
      </c>
      <c r="F38" s="11" t="s">
        <v>128</v>
      </c>
    </row>
    <row r="39" spans="1:6" ht="30" customHeight="1" x14ac:dyDescent="0.3">
      <c r="A39" s="116" t="s">
        <v>123</v>
      </c>
      <c r="B39" s="117"/>
      <c r="C39" s="117"/>
      <c r="D39" s="117"/>
      <c r="E39" s="117"/>
      <c r="F39" s="118"/>
    </row>
    <row r="40" spans="1:6" ht="30" customHeight="1" x14ac:dyDescent="0.3">
      <c r="A40" s="8" t="s">
        <v>153</v>
      </c>
      <c r="B40" s="8" t="s">
        <v>154</v>
      </c>
      <c r="C40" s="11">
        <v>1</v>
      </c>
      <c r="D40" s="11">
        <v>0</v>
      </c>
      <c r="E40" s="11">
        <v>0</v>
      </c>
      <c r="F40" s="11" t="s">
        <v>128</v>
      </c>
    </row>
    <row r="41" spans="1:6" ht="30" customHeight="1" x14ac:dyDescent="0.3">
      <c r="A41" s="8" t="s">
        <v>155</v>
      </c>
      <c r="B41" s="8" t="s">
        <v>45</v>
      </c>
      <c r="C41" s="11">
        <v>150</v>
      </c>
      <c r="D41" s="11">
        <v>150</v>
      </c>
      <c r="E41" s="11">
        <v>150</v>
      </c>
      <c r="F41" s="11" t="s">
        <v>128</v>
      </c>
    </row>
    <row r="42" spans="1:6" ht="30" customHeight="1" x14ac:dyDescent="0.3">
      <c r="A42" s="8" t="s">
        <v>155</v>
      </c>
      <c r="B42" s="8" t="s">
        <v>156</v>
      </c>
      <c r="C42" s="14">
        <v>5</v>
      </c>
      <c r="D42" s="14">
        <v>5</v>
      </c>
      <c r="E42" s="14">
        <v>5</v>
      </c>
      <c r="F42" s="11" t="s">
        <v>128</v>
      </c>
    </row>
    <row r="43" spans="1:6" ht="30" customHeight="1" x14ac:dyDescent="0.3">
      <c r="A43" s="116" t="s">
        <v>164</v>
      </c>
      <c r="B43" s="117"/>
      <c r="C43" s="117"/>
      <c r="D43" s="117"/>
      <c r="E43" s="117"/>
      <c r="F43" s="118"/>
    </row>
    <row r="44" spans="1:6" ht="30" customHeight="1" x14ac:dyDescent="0.3">
      <c r="A44" s="8" t="s">
        <v>163</v>
      </c>
      <c r="B44" s="8" t="s">
        <v>158</v>
      </c>
      <c r="C44" s="11">
        <v>4</v>
      </c>
      <c r="D44" s="11">
        <v>4</v>
      </c>
      <c r="E44" s="11">
        <v>4</v>
      </c>
      <c r="F44" s="11" t="s">
        <v>128</v>
      </c>
    </row>
  </sheetData>
  <mergeCells count="20">
    <mergeCell ref="A39:F39"/>
    <mergeCell ref="A30:F30"/>
    <mergeCell ref="A32:F32"/>
    <mergeCell ref="A43:F43"/>
    <mergeCell ref="A34:F34"/>
    <mergeCell ref="A13:F13"/>
    <mergeCell ref="A37:F37"/>
    <mergeCell ref="A1:A2"/>
    <mergeCell ref="C1:E1"/>
    <mergeCell ref="F1:F2"/>
    <mergeCell ref="A4:F4"/>
    <mergeCell ref="A12:F12"/>
    <mergeCell ref="A9:F9"/>
    <mergeCell ref="A10:F10"/>
    <mergeCell ref="A26:F26"/>
    <mergeCell ref="A16:F16"/>
    <mergeCell ref="A20:F20"/>
    <mergeCell ref="A22:F22"/>
    <mergeCell ref="A24:F24"/>
    <mergeCell ref="A17:F1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- 06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2024-01-11T13:13:57Z</cp:lastPrinted>
  <dcterms:created xsi:type="dcterms:W3CDTF">2015-06-05T18:17:20Z</dcterms:created>
  <dcterms:modified xsi:type="dcterms:W3CDTF">2025-02-06T15:18:43Z</dcterms:modified>
</cp:coreProperties>
</file>