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28DBC511-F361-43AB-823F-2E7FC45EDB8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5" sheetId="1" r:id="rId1"/>
    <sheet name="Stebėsenos rodikliai" sheetId="2" r:id="rId2"/>
  </sheets>
  <definedNames>
    <definedName name="_xlnm.Print_Area" localSheetId="0">'Programa - 05'!$A$3:$N$194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M54" i="1"/>
  <c r="L54" i="1"/>
  <c r="L122" i="1"/>
  <c r="N160" i="1" l="1"/>
  <c r="N165" i="1" s="1"/>
  <c r="M160" i="1"/>
  <c r="L160" i="1"/>
  <c r="N156" i="1"/>
  <c r="N157" i="1" s="1"/>
  <c r="M156" i="1"/>
  <c r="M157" i="1" s="1"/>
  <c r="L156" i="1"/>
  <c r="L157" i="1" s="1"/>
  <c r="N136" i="1"/>
  <c r="M136" i="1"/>
  <c r="L136" i="1"/>
  <c r="N92" i="1"/>
  <c r="M92" i="1"/>
  <c r="L92" i="1"/>
  <c r="N88" i="1"/>
  <c r="N89" i="1" s="1"/>
  <c r="M88" i="1"/>
  <c r="M89" i="1" s="1"/>
  <c r="L88" i="1"/>
  <c r="L89" i="1" s="1"/>
  <c r="N83" i="1"/>
  <c r="N84" i="1" s="1"/>
  <c r="M83" i="1"/>
  <c r="M84" i="1" s="1"/>
  <c r="L83" i="1"/>
  <c r="L84" i="1" s="1"/>
  <c r="N78" i="1"/>
  <c r="N79" i="1" s="1"/>
  <c r="M78" i="1"/>
  <c r="M79" i="1" s="1"/>
  <c r="L78" i="1"/>
  <c r="L79" i="1" s="1"/>
  <c r="N72" i="1"/>
  <c r="M72" i="1"/>
  <c r="L72" i="1"/>
  <c r="M31" i="1"/>
  <c r="M32" i="1" s="1"/>
  <c r="L32" i="1"/>
  <c r="N125" i="1"/>
  <c r="N131" i="1" l="1"/>
  <c r="N192" i="1" s="1"/>
  <c r="M131" i="1"/>
  <c r="M192" i="1" s="1"/>
  <c r="L131" i="1"/>
  <c r="L192" i="1" s="1"/>
  <c r="L185" i="1"/>
  <c r="L184" i="1"/>
  <c r="L182" i="1"/>
  <c r="L181" i="1"/>
  <c r="L188" i="1"/>
  <c r="L187" i="1"/>
  <c r="L14" i="1"/>
  <c r="L15" i="1" s="1"/>
  <c r="L16" i="1" s="1"/>
  <c r="L143" i="1"/>
  <c r="L144" i="1" s="1"/>
  <c r="L145" i="1" s="1"/>
  <c r="L164" i="1"/>
  <c r="L165" i="1" s="1"/>
  <c r="L186" i="1"/>
  <c r="L183" i="1"/>
  <c r="L128" i="1"/>
  <c r="L137" i="1"/>
  <c r="L168" i="1"/>
  <c r="L169" i="1" s="1"/>
  <c r="L190" i="1"/>
  <c r="L189" i="1" s="1"/>
  <c r="N186" i="1"/>
  <c r="M186" i="1"/>
  <c r="N180" i="1"/>
  <c r="M180" i="1"/>
  <c r="N181" i="1"/>
  <c r="M181" i="1"/>
  <c r="N182" i="1"/>
  <c r="M182" i="1"/>
  <c r="N183" i="1"/>
  <c r="M183" i="1"/>
  <c r="N184" i="1"/>
  <c r="M184" i="1"/>
  <c r="N185" i="1"/>
  <c r="M185" i="1"/>
  <c r="N187" i="1"/>
  <c r="M187" i="1"/>
  <c r="N188" i="1"/>
  <c r="M188" i="1"/>
  <c r="N190" i="1"/>
  <c r="M190" i="1"/>
  <c r="M164" i="1"/>
  <c r="M165" i="1" s="1"/>
  <c r="N164" i="1"/>
  <c r="L73" i="1"/>
  <c r="L58" i="1"/>
  <c r="L59" i="1" s="1"/>
  <c r="L62" i="1"/>
  <c r="L63" i="1" s="1"/>
  <c r="L43" i="1"/>
  <c r="L40" i="1"/>
  <c r="L37" i="1"/>
  <c r="L21" i="1"/>
  <c r="N128" i="1"/>
  <c r="M128" i="1"/>
  <c r="L170" i="1" l="1"/>
  <c r="L171" i="1" s="1"/>
  <c r="L172" i="1" s="1"/>
  <c r="L44" i="1"/>
  <c r="L125" i="1"/>
  <c r="M125" i="1"/>
  <c r="N189" i="1" l="1"/>
  <c r="M189" i="1"/>
  <c r="N179" i="1" l="1"/>
  <c r="N178" i="1" s="1"/>
  <c r="N191" i="1" s="1"/>
  <c r="M179" i="1"/>
  <c r="M178" i="1" s="1"/>
  <c r="M191" i="1" s="1"/>
  <c r="M194" i="1" l="1"/>
  <c r="N194" i="1"/>
  <c r="N193" i="1"/>
  <c r="N168" i="1"/>
  <c r="N169" i="1" s="1"/>
  <c r="M168" i="1"/>
  <c r="M169" i="1" s="1"/>
  <c r="N143" i="1"/>
  <c r="N144" i="1" s="1"/>
  <c r="N145" i="1" s="1"/>
  <c r="M143" i="1"/>
  <c r="M144" i="1" s="1"/>
  <c r="M145" i="1" s="1"/>
  <c r="N137" i="1"/>
  <c r="M137" i="1"/>
  <c r="N122" i="1"/>
  <c r="M122" i="1"/>
  <c r="N119" i="1"/>
  <c r="M119" i="1"/>
  <c r="L119" i="1"/>
  <c r="N116" i="1"/>
  <c r="M116" i="1"/>
  <c r="L116" i="1"/>
  <c r="N113" i="1"/>
  <c r="M113" i="1"/>
  <c r="L113" i="1"/>
  <c r="N110" i="1"/>
  <c r="M110" i="1"/>
  <c r="L110" i="1"/>
  <c r="N107" i="1"/>
  <c r="M107" i="1"/>
  <c r="L107" i="1"/>
  <c r="N104" i="1"/>
  <c r="M104" i="1"/>
  <c r="L104" i="1"/>
  <c r="N101" i="1"/>
  <c r="M101" i="1"/>
  <c r="L101" i="1"/>
  <c r="N98" i="1"/>
  <c r="M98" i="1"/>
  <c r="L98" i="1"/>
  <c r="N95" i="1"/>
  <c r="M95" i="1"/>
  <c r="L95" i="1"/>
  <c r="L180" i="1" s="1"/>
  <c r="L179" i="1" s="1"/>
  <c r="L178" i="1" s="1"/>
  <c r="L191" i="1" s="1"/>
  <c r="M193" i="1" s="1"/>
  <c r="N73" i="1"/>
  <c r="M73" i="1"/>
  <c r="N62" i="1"/>
  <c r="N63" i="1" s="1"/>
  <c r="M62" i="1"/>
  <c r="M63" i="1" s="1"/>
  <c r="N58" i="1"/>
  <c r="N59" i="1" s="1"/>
  <c r="M58" i="1"/>
  <c r="M59" i="1" s="1"/>
  <c r="N50" i="1"/>
  <c r="M50" i="1"/>
  <c r="L50" i="1"/>
  <c r="N47" i="1"/>
  <c r="M47" i="1"/>
  <c r="L47" i="1"/>
  <c r="N43" i="1"/>
  <c r="M43" i="1"/>
  <c r="N40" i="1"/>
  <c r="M40" i="1"/>
  <c r="N37" i="1"/>
  <c r="M37" i="1"/>
  <c r="N31" i="1"/>
  <c r="N32" i="1" s="1"/>
  <c r="N27" i="1"/>
  <c r="M27" i="1"/>
  <c r="L27" i="1"/>
  <c r="M24" i="1"/>
  <c r="L24" i="1"/>
  <c r="N21" i="1"/>
  <c r="M21" i="1"/>
  <c r="N14" i="1"/>
  <c r="N15" i="1" s="1"/>
  <c r="N16" i="1" s="1"/>
  <c r="M14" i="1"/>
  <c r="M15" i="1" s="1"/>
  <c r="M16" i="1" s="1"/>
  <c r="N170" i="1" l="1"/>
  <c r="N171" i="1" s="1"/>
  <c r="N172" i="1" s="1"/>
  <c r="M170" i="1"/>
  <c r="M171" i="1" s="1"/>
  <c r="M172" i="1" s="1"/>
  <c r="L55" i="1"/>
  <c r="L64" i="1" s="1"/>
  <c r="M55" i="1"/>
  <c r="N55" i="1"/>
  <c r="L193" i="1"/>
  <c r="L194" i="1"/>
  <c r="M132" i="1"/>
  <c r="M138" i="1" s="1"/>
  <c r="M146" i="1" s="1"/>
  <c r="M147" i="1" s="1"/>
  <c r="N132" i="1"/>
  <c r="N138" i="1" s="1"/>
  <c r="N146" i="1" s="1"/>
  <c r="N147" i="1" s="1"/>
  <c r="L132" i="1"/>
  <c r="L138" i="1" s="1"/>
  <c r="L146" i="1" s="1"/>
  <c r="L147" i="1" s="1"/>
  <c r="N28" i="1"/>
  <c r="N33" i="1" s="1"/>
  <c r="L28" i="1"/>
  <c r="L33" i="1" s="1"/>
  <c r="M44" i="1"/>
  <c r="M28" i="1"/>
  <c r="M33" i="1" s="1"/>
  <c r="N44" i="1"/>
  <c r="M64" i="1" l="1"/>
  <c r="M65" i="1" s="1"/>
  <c r="M66" i="1" s="1"/>
  <c r="M173" i="1" s="1"/>
  <c r="N64" i="1"/>
  <c r="N65" i="1" s="1"/>
  <c r="N66" i="1" s="1"/>
  <c r="N173" i="1" s="1"/>
  <c r="L65" i="1"/>
  <c r="L66" i="1" s="1"/>
  <c r="L173" i="1" s="1"/>
</calcChain>
</file>

<file path=xl/sharedStrings.xml><?xml version="1.0" encoding="utf-8"?>
<sst xmlns="http://schemas.openxmlformats.org/spreadsheetml/2006/main" count="667" uniqueCount="398">
  <si>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</si>
  <si>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</si>
  <si>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</si>
  <si>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</si>
  <si>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</si>
  <si>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</si>
  <si>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</si>
  <si>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</si>
  <si>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</si>
  <si>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</si>
  <si>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>1.1.1.1.1.</t>
  </si>
  <si>
    <t>Miesto tvarkymo ir statybos skyrius</t>
  </si>
  <si>
    <t>ESF</t>
  </si>
  <si>
    <t>Projekto rezultatų tęstinumo užtikrinimas, proc.</t>
  </si>
  <si>
    <t>SBB</t>
  </si>
  <si>
    <t>Viso:</t>
  </si>
  <si>
    <t>Iš viso priemonei:</t>
  </si>
  <si>
    <t>Iš viso uždaviniui:</t>
  </si>
  <si>
    <t>1.1.2.1.1.</t>
  </si>
  <si>
    <t>Esamų viešųjų erdvių ir objektų sutvarkymas, bei nepertraukiamos priežiūros užtikrinimas (T)</t>
  </si>
  <si>
    <t>Viešųjų vietų suoliukų įsigijimas, vnt.</t>
  </si>
  <si>
    <t>Administracinių patalpų tvarkymas, vnt.</t>
  </si>
  <si>
    <t>1.1.2.1.2.</t>
  </si>
  <si>
    <t>Juodkrantės Raganų kalno sutvarkymas (T)</t>
  </si>
  <si>
    <t>Architektūros ir teritorijų planavimo skyrius</t>
  </si>
  <si>
    <t>1.1.2.1.3.</t>
  </si>
  <si>
    <t>Teritorijų planavimo dokumentų rengimas (T)</t>
  </si>
  <si>
    <t>VB</t>
  </si>
  <si>
    <t>KPP</t>
  </si>
  <si>
    <t>Atlikti darbai, proc.</t>
  </si>
  <si>
    <t>1.1.2.2.2</t>
  </si>
  <si>
    <t>Pajūrio reakracinių zonų sutvarkymas (T)</t>
  </si>
  <si>
    <t>Detaliojo plano koregavimas, vnt.</t>
  </si>
  <si>
    <t>1.1.3.1.1.</t>
  </si>
  <si>
    <t>Nidos krantinės atnaujinimas (T)</t>
  </si>
  <si>
    <t>1.1.3.1.2.</t>
  </si>
  <si>
    <t>Pervalkos krantinės atnaujinimas (T)</t>
  </si>
  <si>
    <t>1.1.3.1.3.</t>
  </si>
  <si>
    <t>Preilos krantinės atnaujinimas (T)</t>
  </si>
  <si>
    <t>1.1.3.2.2.</t>
  </si>
  <si>
    <t>1.1.3.2.4.</t>
  </si>
  <si>
    <t>Pervalkos prieplaukos įrengimas (T)</t>
  </si>
  <si>
    <t>1.1.3.2.5.</t>
  </si>
  <si>
    <t>SPP</t>
  </si>
  <si>
    <t>1.1.3.3.2.</t>
  </si>
  <si>
    <t>Molo prie sporto mokyklos sutvarkymas (T)</t>
  </si>
  <si>
    <t>1.1.3.4.1.</t>
  </si>
  <si>
    <t>Vandens kelių sutvarkymas (T)</t>
  </si>
  <si>
    <t>Iš viso tikslui:</t>
  </si>
  <si>
    <t>Iš viso prioritetui:</t>
  </si>
  <si>
    <t>2.1.1.1.1.</t>
  </si>
  <si>
    <t>Saugaus eismo priemonių įgyvendinimas (T)</t>
  </si>
  <si>
    <t>Gatvių asfalto dangų ženklinimas, km</t>
  </si>
  <si>
    <t xml:space="preserve">Kelio apšvietimo įrengimas, vnt. </t>
  </si>
  <si>
    <t>2.1.1.2.1.</t>
  </si>
  <si>
    <t>Nidos centrinės dalies sutvarkymas</t>
  </si>
  <si>
    <t>2.1.1.3.1.</t>
  </si>
  <si>
    <t>Elektromobilių įkrovimo stotelių įrengimas (T)</t>
  </si>
  <si>
    <t>Simonas Sakevičius</t>
  </si>
  <si>
    <t>2.1.1.4.1.</t>
  </si>
  <si>
    <t>Strateginio planavimo, investicijų ir turizmo skyrius</t>
  </si>
  <si>
    <t>2.1.1.5.1</t>
  </si>
  <si>
    <t>Suremontuotos dangos plotas, m²</t>
  </si>
  <si>
    <t>2.1.1.5.2</t>
  </si>
  <si>
    <t>Miško ir Vilų gatvių privažiavimo įrengimas (T)</t>
  </si>
  <si>
    <t>2.1.1.5.3.</t>
  </si>
  <si>
    <t>Privažiavimų prie ūkinių pastatų Purvynės gatvėje, nauja statyba (T)</t>
  </si>
  <si>
    <t>Įgyvendintas projektas, proc.</t>
  </si>
  <si>
    <t>2.1.1.5.4.</t>
  </si>
  <si>
    <t>Vilų  gatvės rekonstrukcija (T)</t>
  </si>
  <si>
    <t xml:space="preserve">Parengtas techninis projektas, proc. </t>
  </si>
  <si>
    <t>2.1.1.5.5.</t>
  </si>
  <si>
    <t>2.1.1.5.6.</t>
  </si>
  <si>
    <t>Privažiavimo prie pietinės Pervalkos dalies, įrengimas (T)</t>
  </si>
  <si>
    <t>2.1.1.5.7.</t>
  </si>
  <si>
    <t>Privažiavimo tarp Pervalkos g. 42 ir Pervalkos g. 38 sutvarkymas (T)</t>
  </si>
  <si>
    <t>2.1.1.5.8.</t>
  </si>
  <si>
    <t>Žemės sklypo L. Rėzos g. 6D, Neringa, sutvarkymas (T)</t>
  </si>
  <si>
    <t>2.1.1.5.9.</t>
  </si>
  <si>
    <t>Naglių gatvės važiuojamosios dalies ruožo tarp koordinuotų taškų 14 ir 19, Neringa, rekonstravimo projektas.(T)</t>
  </si>
  <si>
    <t>2.1.1.5.10.</t>
  </si>
  <si>
    <t>Vėtrungių  gatvės ruožo rekonstravimo darbai (T)</t>
  </si>
  <si>
    <t>2.1.1.5.11.</t>
  </si>
  <si>
    <t>Automobilių stovėjimo aikštelės adresu Taikos g. 39, Neringa statybos darbai (T)</t>
  </si>
  <si>
    <t>2.1.1.7.1.</t>
  </si>
  <si>
    <t>VŠĮ Nidos oro parko veikos organizavimas (T)</t>
  </si>
  <si>
    <t>VšĮ Nidos oro parkas</t>
  </si>
  <si>
    <t>Veiklos organizavimas, proc.</t>
  </si>
  <si>
    <t>2.1.2.3.1.</t>
  </si>
  <si>
    <t>SVA</t>
  </si>
  <si>
    <t>Šiukšliadėžių aptarnavimas, vnt.</t>
  </si>
  <si>
    <t>Smėlio mechaninis valymas, km</t>
  </si>
  <si>
    <t>Medžių genėjimas ir formavimas, vnt.</t>
  </si>
  <si>
    <t>Miško parko priežiūra, ha</t>
  </si>
  <si>
    <t>Šventinių renginių aptarnavimas, vnt.</t>
  </si>
  <si>
    <t>Stacionariųjų tualetų valymas, vnt.</t>
  </si>
  <si>
    <t>Konteinerinių tualetų valymas, vnt.</t>
  </si>
  <si>
    <t>Mobilių WC valymas, vnt.</t>
  </si>
  <si>
    <t>Kelio/inform. ženklų priežiūra, vnt.</t>
  </si>
  <si>
    <t>Medinių suolų priežiūra, vnt.</t>
  </si>
  <si>
    <t>Paplūdimių inventorius priežiūra, vnt.</t>
  </si>
  <si>
    <t>Kapinių priežiūros užtikrinimas, vnt.</t>
  </si>
  <si>
    <t>Viešųjų tualetų remontas, vnt.</t>
  </si>
  <si>
    <t>Vaikų žaidimo aikštelių priežiūra ir remontas, vnt.</t>
  </si>
  <si>
    <t xml:space="preserve">Žiemos tarnybos budėjimas, parų sk. </t>
  </si>
  <si>
    <t>Transporto priemonių ir mechanizmų įsigijimas (atnaujinimas), vnt.</t>
  </si>
  <si>
    <t>Šviestuvų ir prožektorių priežiūra, vnt.</t>
  </si>
  <si>
    <t>Šventinis, medžių papuošimas, vnt.</t>
  </si>
  <si>
    <t>Aptarnaujamų paplūdimių ilgis, km</t>
  </si>
  <si>
    <t>3.3.1.1.1.</t>
  </si>
  <si>
    <t>Daugiabučių namų renovacija (T)</t>
  </si>
  <si>
    <t>Parengtas investicinis planas, vnt.</t>
  </si>
  <si>
    <t>Modernizuota namų, vnt.</t>
  </si>
  <si>
    <t>3.3.1.1.2.</t>
  </si>
  <si>
    <t xml:space="preserve"> Daugiabučių namų remontas (T)</t>
  </si>
  <si>
    <t>Suremontuotų butų, vnt.</t>
  </si>
  <si>
    <t>3.3.1.2.2.</t>
  </si>
  <si>
    <t>Saulės elektrinės įrengimas Nidoje  (T)</t>
  </si>
  <si>
    <t>3.3.1.3.1</t>
  </si>
  <si>
    <t>Gatvių apšvietimo modernizavimas Neringos savivaldybėje (T)</t>
  </si>
  <si>
    <t>Iš viso programai:</t>
  </si>
  <si>
    <t>Priemonės pavadinimas</t>
  </si>
  <si>
    <t>Savivaldybės strateginio plėtros plano priemonės kodas</t>
  </si>
  <si>
    <t>2026 m. poreikis (tūkst. Eur)</t>
  </si>
  <si>
    <t>05. Miesto infrastruktūros priežiūros ir plėtros programa</t>
  </si>
  <si>
    <t>TIKSLŲ, UŽDAVINIŲ, PRIEMONIŲ, VEIKLŲ IR IŠLAIDŲ SUVESTINĖ</t>
  </si>
  <si>
    <t>2025 m. poreikis (tūkst. Eur)</t>
  </si>
  <si>
    <t>Darnaus pajūrio ir vandens turizmo bei konkurencingumo augimas</t>
  </si>
  <si>
    <t>Užtikrinti darnios vietokūros vystymą bei turizmo infrastruktūros patrauklumą</t>
  </si>
  <si>
    <t xml:space="preserve">Padidinti kurorto lankytinų objektų patrauklumą ir vykdyti paveldo aktualizavimą </t>
  </si>
  <si>
    <t xml:space="preserve">Paveldo objektų sutvarkymas (restauravimas) ir priežiūra </t>
  </si>
  <si>
    <t xml:space="preserve">Sukurti naują ir atnaujinti esamą viešąją rekreacinę ir turizmo infrastruktūrą, skirti mažinti sezoniškumą, užtikrinant tvarumo principus </t>
  </si>
  <si>
    <t xml:space="preserve">Esamų viešųjų erdvių ir objektų sutvarkymas, bei nepertraukiamos priežiūros užtikrinimas </t>
  </si>
  <si>
    <t xml:space="preserve">Atnaujinti/aktualizuoti vandens transportą/kelius ir susijusią infrastruktūrą </t>
  </si>
  <si>
    <t xml:space="preserve">Krantinių infrastruktūros atnaujinimas </t>
  </si>
  <si>
    <t xml:space="preserve">Infrastruktūros tinkamos buriavimui ir kitoms vandens sporto veikloms pritaikymas </t>
  </si>
  <si>
    <t xml:space="preserve">Vandens transporto jungčių bei susijusių veiklų vystymas, grįstas bendradarbiavimo pagrindu užtikrinant tvarumo principus </t>
  </si>
  <si>
    <t>Patrauklios aplinkos gyvenimui ir poilsiui kūrimas</t>
  </si>
  <si>
    <t xml:space="preserve">Kryptingai vystyti darnaus judumo planą </t>
  </si>
  <si>
    <t xml:space="preserve">Išvystyti darnią susisiekimo sistemą, skatinti judumą ekologiškomis transporto priemonėmis ir išplėsti jų infrastruktūrą </t>
  </si>
  <si>
    <t xml:space="preserve">Eismo saugumo gerinimui reikalingų inžinerinių saugaus eismo priemonių diegimas </t>
  </si>
  <si>
    <t xml:space="preserve">Darnaus judumo priemonių diegimas </t>
  </si>
  <si>
    <t xml:space="preserve">Ekologiško transporto paslaugos sukūrimas ir būtinosios infrastruktūros įrengimas </t>
  </si>
  <si>
    <t xml:space="preserve">Efektyvios automobilių stovėjimo infrastruktūros sukūrimas  </t>
  </si>
  <si>
    <t xml:space="preserve">Susisiekimo dangų atnaujinimas </t>
  </si>
  <si>
    <t xml:space="preserve">Efektyvaus Nidos aerodromo veiklos organizavimas </t>
  </si>
  <si>
    <t>Sukurti svečiams ir gyventojams patrauklią ir saugią aplinką</t>
  </si>
  <si>
    <t xml:space="preserve">Viešųjų erdvių tvarkymas, atnaujinimas ir priežiūra </t>
  </si>
  <si>
    <t>Efektyvus Neringos savivaldybės valdymas</t>
  </si>
  <si>
    <t>Kurti žaliosios savivaldybės modelį</t>
  </si>
  <si>
    <t xml:space="preserve">Organizuoti tvarų ir efektyvų energetinių išteklių panaudojimą </t>
  </si>
  <si>
    <t xml:space="preserve">Daugiabučių modernizavimo programos parengimas ir kvartalinės renovacijos vykdymas </t>
  </si>
  <si>
    <t xml:space="preserve">Atsinaujinančių energijos šaltinių plėtros vykdymas </t>
  </si>
  <si>
    <t xml:space="preserve">Gatvių apšvietimo modernizavimas </t>
  </si>
  <si>
    <t>Finansavimo šaltiniai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</si>
  <si>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</si>
  <si>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</si>
  <si>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</si>
  <si>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</si>
  <si>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</si>
  <si>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</si>
  <si>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</si>
  <si>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</si>
  <si>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</si>
  <si>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</si>
  <si>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</si>
  <si>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</si>
  <si>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</si>
  <si>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</si>
  <si>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</si>
  <si>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</si>
  <si>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</si>
  <si>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</si>
  <si>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</si>
  <si>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</si>
  <si>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Finansavimo šaltinių suvestinė</t>
  </si>
  <si>
    <t>Stebėsenos rodiklio kodas</t>
  </si>
  <si>
    <t>Siektinos stebėsenos rodiklių reikšmės</t>
  </si>
  <si>
    <t>Savivaldybės strateginio plėtros plano rodiklis</t>
  </si>
  <si>
    <t>3.3 tikslas. Kurti žaliosios savivaldybės modelį</t>
  </si>
  <si>
    <t>1.1 tikslas. Užtikrinti darnios vietokūros vystymą bei turizmo infrastruktūros patrauklumą</t>
  </si>
  <si>
    <t xml:space="preserve">1.1.1 uždavinys. Padidinti kurorto lankytinų objektų patrauklumą ir vykdyti paveldo aktualizavimą </t>
  </si>
  <si>
    <t>V-01-01-01-01-01</t>
  </si>
  <si>
    <t xml:space="preserve">1.1.2 uždavinys. Sukurti naują ir atnaujinti esamą viešąją rekreacinę ir turizmo infrastruktūrą, skirti mažinti sezoniškumą, užtikrinant tvarumo principus </t>
  </si>
  <si>
    <t>V-01-01-02-01-01-01</t>
  </si>
  <si>
    <t>V-01-01-02-01-01-02</t>
  </si>
  <si>
    <t>V-01-01-02-01-01-03</t>
  </si>
  <si>
    <t>V-01-01-02-01-01-04</t>
  </si>
  <si>
    <t>V-01-01-02-01-01-05</t>
  </si>
  <si>
    <t>V-01-01-02-02-02</t>
  </si>
  <si>
    <t xml:space="preserve">1.1.3 uždavinys. Atnaujinti/aktualizuoti vandens transportą/kelius ir susijusią infrastruktūrą </t>
  </si>
  <si>
    <t>1.1.1.1.1 veikla. Projekto "Neringos savivaldybės teritorijos kraštovaizdžio gerinimas" įgyvendinimas</t>
  </si>
  <si>
    <t>1.1.2.1.1 veikla. Esamų viešųjų erdvių ir objektų sutvarkymas, bei nepertraukiamos priežiūros užtikrinimas</t>
  </si>
  <si>
    <t>1.1.2.1.3 veikla. Teritorijų planavimo dokumentų rengimas</t>
  </si>
  <si>
    <t>Susisiekimo projektų įgyvendinimas, vnt.</t>
  </si>
  <si>
    <t>Saugaus eismo priemonių diegimas, vnt.</t>
  </si>
  <si>
    <t xml:space="preserve">2.1 tikslas. Kryptingai vystyti darnaus judumo planą </t>
  </si>
  <si>
    <t xml:space="preserve">2.1.1 uždavinys. Išvystyti darnią susisiekimo sistemą, skatinti judumą ekologiškomis transporto priemonėmis ir išplėsti jų infrastruktūrą </t>
  </si>
  <si>
    <t>2.1.1.1.1 veikla. Saugaus eismo priemonių įgyvendinimas</t>
  </si>
  <si>
    <t>V-02-01-01-01-01-01</t>
  </si>
  <si>
    <t>V-02-01-01-01-01-02</t>
  </si>
  <si>
    <t>V-02-01-01-02-01-01</t>
  </si>
  <si>
    <t>V-02-01-01-02-01-02</t>
  </si>
  <si>
    <t>V-02-01-01-04-01</t>
  </si>
  <si>
    <t>2.1.1.5.1 veikla. Šaligatvių ir gatvių dangų remontas</t>
  </si>
  <si>
    <t>V-02-01-01-05-01</t>
  </si>
  <si>
    <t>2.1.1.5.11 veikla. Automobilių stovėjimo aikštelės adresu Taikos g. 39, Neringa statybos darbai</t>
  </si>
  <si>
    <t>V-02-01-01-05-11</t>
  </si>
  <si>
    <t>2.1.1.7.1 veikla. VŠĮ Nidos oro parko veikos organizavimas</t>
  </si>
  <si>
    <t>V-02-01-01-07-01</t>
  </si>
  <si>
    <t>2.1.2 uždavinys. Sukurti svečiams ir gyventojams patrauklią ir saugią aplinką</t>
  </si>
  <si>
    <t>V-02-01-02-03-01-01</t>
  </si>
  <si>
    <t>V-02-01-02-03-01-02</t>
  </si>
  <si>
    <t>V-02-01-02-03-01-03</t>
  </si>
  <si>
    <t>V-02-01-02-03-01-04</t>
  </si>
  <si>
    <t>V-02-01-02-03-01-05</t>
  </si>
  <si>
    <t>V-02-01-02-03-01-06</t>
  </si>
  <si>
    <t>V-02-01-02-03-01-07</t>
  </si>
  <si>
    <t>V-02-01-02-03-01-08</t>
  </si>
  <si>
    <t>V-02-01-02-03-01-09</t>
  </si>
  <si>
    <t>V-02-01-02-03-01-11</t>
  </si>
  <si>
    <t>V-02-01-02-03-01-12</t>
  </si>
  <si>
    <t>V-02-01-02-03-01-13</t>
  </si>
  <si>
    <t>V-02-01-02-03-01-14</t>
  </si>
  <si>
    <t>V-02-01-02-03-01-15</t>
  </si>
  <si>
    <t>V-02-01-02-03-01-16</t>
  </si>
  <si>
    <t>V-02-01-02-03-01-17</t>
  </si>
  <si>
    <t>V-02-01-02-03-01-18</t>
  </si>
  <si>
    <t>V-02-01-02-03-01-19</t>
  </si>
  <si>
    <t>V-02-01-02-03-01-20</t>
  </si>
  <si>
    <t>V-02-01-02-03-01-21</t>
  </si>
  <si>
    <t>V-02-01-02-03-01-22</t>
  </si>
  <si>
    <t>V-02-01-02-03-01-23</t>
  </si>
  <si>
    <t>V-02-01-02-03-01-24</t>
  </si>
  <si>
    <t>V-02-01-02-03-01-25</t>
  </si>
  <si>
    <t>V-02-01-02-03-01-26</t>
  </si>
  <si>
    <t>V-02-01-02-03-01-27</t>
  </si>
  <si>
    <t>V-02-01-02-03-01-28</t>
  </si>
  <si>
    <t>V-02-01-02-03-01-29</t>
  </si>
  <si>
    <t>V-02-01-02-03-01-30</t>
  </si>
  <si>
    <t>V-02-01-02-03-01-31</t>
  </si>
  <si>
    <t>V-02-01-02-03-01-32</t>
  </si>
  <si>
    <t>V-02-01-02-03-01-33</t>
  </si>
  <si>
    <t>V-02-01-02-03-01-34</t>
  </si>
  <si>
    <t>V-02-01-02-03-01-35</t>
  </si>
  <si>
    <t>V-02-01-02-03-01-36</t>
  </si>
  <si>
    <t>V-02-01-02-03-01-37</t>
  </si>
  <si>
    <t>V-02-01-02-03-01-38</t>
  </si>
  <si>
    <t>V-02-01-02-03-01-39</t>
  </si>
  <si>
    <t>V-02-01-02-03-01-40</t>
  </si>
  <si>
    <t xml:space="preserve">Projektų įgyvendinimas, kuriuose mažinamas energijos suvartojimas, vnt. </t>
  </si>
  <si>
    <t xml:space="preserve">3.3.1 uždavinys. Organizuoti tvarų ir efektyvų energetinių išteklių panaudojimą </t>
  </si>
  <si>
    <t>3.3.1.1.1 veikla. Daugiabučių namų renovacija</t>
  </si>
  <si>
    <t>V-03-03-01-01-01-01</t>
  </si>
  <si>
    <t>V-03-03-01-01-01-02</t>
  </si>
  <si>
    <t>3.3.1.1.2 veikla. Daugiabučių namų remontas</t>
  </si>
  <si>
    <t>V-03-03-01-01-02-01</t>
  </si>
  <si>
    <t>V-03-03-01-01-02-02</t>
  </si>
  <si>
    <t>V-03-03-01-02-01-01</t>
  </si>
  <si>
    <t>V-03-03-01-02-01-02</t>
  </si>
  <si>
    <r>
      <t>Važiuojamųjų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</si>
  <si>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Gyvenviečių šaligatvių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</si>
  <si>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Žaliųjų plotų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</si>
  <si>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Miško takų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</si>
  <si>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Paplūdimių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</si>
  <si>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Skverų priežiūra,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</si>
  <si>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Gyvatvorių formavimas,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</si>
  <si>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įrengimas,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</si>
  <si>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atnaujinimas,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</si>
  <si>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Daugiamečių želdynų priežiūra,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</si>
  <si>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apsauga,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</si>
  <si>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Dekoratyvinių krūmų priežiūra,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</si>
  <si>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Skverų dangos atstatymas,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</si>
  <si>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Pastatų vidaus patalpų valymas,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</si>
  <si>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Asfalto dangos remontas,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</si>
  <si>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Trinkelių dangos remontas,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</si>
  <si>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Dangų valymas žiemą,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</si>
  <si>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1.1.</t>
  </si>
  <si>
    <t>1.1.1.1.</t>
  </si>
  <si>
    <t>1.1.2.1.</t>
  </si>
  <si>
    <t>1.1.2.2.</t>
  </si>
  <si>
    <t>1.1.3.2.</t>
  </si>
  <si>
    <t>2.1.</t>
  </si>
  <si>
    <t>2.1.1.1.</t>
  </si>
  <si>
    <t>2.1.1.2.</t>
  </si>
  <si>
    <t>2.1.1.4.</t>
  </si>
  <si>
    <t>2.1.1.5.</t>
  </si>
  <si>
    <t>2.1.2.3.</t>
  </si>
  <si>
    <t>3.3.</t>
  </si>
  <si>
    <t>3.3.1.1.</t>
  </si>
  <si>
    <t>3.3.1.2.</t>
  </si>
  <si>
    <t>KTF</t>
  </si>
  <si>
    <t>2.1.1.5.13.</t>
  </si>
  <si>
    <t>Neringos savivaldybės teritorijoje esančių vietinės reikšmės kelių, gatvių bei dviračių ir pėsčiųjų takų projektų rengimas (T)</t>
  </si>
  <si>
    <t>2.1.1.5.14.</t>
  </si>
  <si>
    <t>Darnaus judumo priemonių diegimas Neringos savivaldybėje (T)</t>
  </si>
  <si>
    <t>Atsinaujinančių energijos išteklių panaudojimas Neringos savivaldybės administracijos valdomuose pastatuose (T)</t>
  </si>
  <si>
    <t>3.3.1.2.1 veikla. Atsinaujinančių energijos išteklių panaudojimas Neringos savivaldybės administracijos valdomuose pastatuose</t>
  </si>
  <si>
    <t>Parengtas techninis projektas, vnt.</t>
  </si>
  <si>
    <t>05 Miesto infrastruktūros priežiūros ir plėtros programa</t>
  </si>
  <si>
    <t>Įgyvendinti projektai, vnt.</t>
  </si>
  <si>
    <t>Viešųjų vietų tvarkymas, ESO sąlygų išėmimas, vnt.</t>
  </si>
  <si>
    <t>1.1.2.2.2 veikla. Pajūrio rekreacinių zonų sutvarkymas</t>
  </si>
  <si>
    <t>2.1.1.2.1 veikla. Projekto „Darnaus judumo priemonių diegimas Neringos savivaldybėje“ įgyvendinimas</t>
  </si>
  <si>
    <t>2.1.1.4.1 veikla. Projekto „Parking gets smart“ (Automobilių statymas tampa išmanus) pagal 2014-2020 m. Pietų Baltijos bendradarbiavimo per sieną programą" įgyvendinimas</t>
  </si>
  <si>
    <t xml:space="preserve">2.1.1.5.13 veikla. Neringos savivaldybės teritorijoje esančių vietinės reikšmės kelių, gatvių bei dviračių ir pėsčiųjų takų projektų rengimas </t>
  </si>
  <si>
    <t> V-02-01-01-05-13</t>
  </si>
  <si>
    <t> V-02-01-01-05-14-01</t>
  </si>
  <si>
    <t> 2.1.1.5.</t>
  </si>
  <si>
    <r>
      <t> </t>
    </r>
    <r>
      <rPr>
        <sz val="11"/>
        <color theme="1"/>
        <rFont val="Times New Roman"/>
        <family val="1"/>
        <charset val="186"/>
      </rPr>
      <t>V-02-01-01-05-14-02</t>
    </r>
  </si>
  <si>
    <t>Mokamų aikštelių sk.</t>
  </si>
  <si>
    <t>Kontrolierių sk.</t>
  </si>
  <si>
    <t xml:space="preserve">Purvynės g. (21-29) namų remontas, vnt. </t>
  </si>
  <si>
    <t>Vykdomų teritorijų planavimo projektų sk., vnt.</t>
  </si>
  <si>
    <t>Skęstančiųjų gelbėjimo postų sk., vnt.</t>
  </si>
  <si>
    <t>BĮ „Paslaugos Neringai“</t>
  </si>
  <si>
    <t xml:space="preserve"> BĮ „Paslaugos Neringai“ veiklos organizavimas (T)</t>
  </si>
  <si>
    <t>Projektas „Parking gets smart“ (Automobilių statymas tampa išmanus) pagal 2014-2020 m. Pietų Baltijos bendradarbiavimo per sieną programą (T)</t>
  </si>
  <si>
    <t xml:space="preserve"> Projekto „Neringos savivaldybės teritorijos kraštovaizdžio gerinimas“ įgyvendinimas (T)</t>
  </si>
  <si>
    <t>2.1.2.3.1 veikla. BĮ „Paslaugos Neringai“ veiklos organizavimas</t>
  </si>
  <si>
    <t>2.1.1.5.15.</t>
  </si>
  <si>
    <t xml:space="preserve">2.1.1.5.14 veikla. Pervalkos dviračių tako atkarpos įrengimas </t>
  </si>
  <si>
    <t> V-02-01-01-05-15-01</t>
  </si>
  <si>
    <t> V-02-01-01-05-15-02</t>
  </si>
  <si>
    <t>V-01-01-03-02-05-01</t>
  </si>
  <si>
    <t>Šaligatvių ir gatvių dangų remontas (T)</t>
  </si>
  <si>
    <t>Preilos gatvės rekonstrukcija (T)</t>
  </si>
  <si>
    <t>Klaipėdos regiono integruotos viešojo transporto sistemos funkcionavimui reikalingos infrastruktūros įrengimas Neringoje (vidaus vandenų uosto Juodkrantėje modernizavimas)</t>
  </si>
  <si>
    <t>2.1.1.5.15 veikla. Dviračių tako atkarpos įrengimas nuo privažiuojamojo rajoninio kelio Nr. 2210 iki Preilos g. 10A</t>
  </si>
  <si>
    <t>1.1.3.2.5 veikla. Klaipėdos regiono integruotos viešojo transporto sistemos funkcionavimui reikalingos infrastruktūros įrengimas Neringoje (vidaus vandenų uosto Juodkrantėje modernizavimas)</t>
  </si>
  <si>
    <t>2027 m. poreikis (tūkst. Eur)</t>
  </si>
  <si>
    <t>Preilos  prieplaukos įrengimas  prie elingo (T)</t>
  </si>
  <si>
    <t>Neringos savivaldybės 2025–2027 metų 
Strateginio veiklos plano
10 priedas</t>
  </si>
  <si>
    <t>2025 - 2027 METŲ STRATEGINIO VEIKLOS PLANO</t>
  </si>
  <si>
    <t>Nidos keleiviniame vidaus vandenų uoste švartuojamų laivų skaičius</t>
  </si>
  <si>
    <t>Uosto darbuotojų skaičius</t>
  </si>
  <si>
    <t>Dviračių tako atkarpos įrengimas nuo privažiuojamojo rajoninio kelio Nr. 2210 iki Preilos g. 10A (T)</t>
  </si>
  <si>
    <t>Projektavimas - Architektūros ir teritorijų planavimo skyrius; Statyba - Miesto tvarkymo ir statybos skyrius</t>
  </si>
  <si>
    <t>2027 m. poreikis</t>
  </si>
  <si>
    <t xml:space="preserve">Uostų ir prieplaukų infrastruktūros atnaujinimas </t>
  </si>
  <si>
    <t>V-01-01-03-02-05-02</t>
  </si>
  <si>
    <t>V-01-01-03-02-05-03</t>
  </si>
  <si>
    <t>Parengtas investicijų projektas, vnt.</t>
  </si>
  <si>
    <t>Atlikti infrastruktūros įrengimo darbai, proc.</t>
  </si>
  <si>
    <t>3.3.1.2.1.</t>
  </si>
  <si>
    <t>V-03-03-01-02-02</t>
  </si>
  <si>
    <t>R-01-01-01</t>
  </si>
  <si>
    <t>R-01-01-02</t>
  </si>
  <si>
    <t>Vaikų žaidimų aikštelių atnaujinimas, vnt.</t>
  </si>
  <si>
    <t xml:space="preserve">Viešųjų erdvių tvarkymas, atnaujinimas, vnt. </t>
  </si>
  <si>
    <t>V-01-01-02-01-03-01</t>
  </si>
  <si>
    <t>Pervalkos g. 52 detaliojo plano parengimas, vnt.</t>
  </si>
  <si>
    <t>V-01-01-02-01-03-02</t>
  </si>
  <si>
    <t>Administracinės paskirties pastato un. Nr. 2398-1000-6017, Miško g. 4, Neringa, dalies, administracinės paskirties patalpų un. Nr. 2398-1000-6017:0002 paprastojo, vnt. remonto, formuojant atskirus turtinius vienetus, aprašo parengimas, vnt.</t>
  </si>
  <si>
    <t>V-01-01-02-01-03-03</t>
  </si>
  <si>
    <t>Miško kelio per Nidos girininkijos Kv. 116; 117; 121 pritaikymo pėsčiųjų ir dviračių eismui, bei miško priešgaisrinei apsaugai rekonstrukcijos projekto parengimas, vnt.</t>
  </si>
  <si>
    <t>V-01-01-02-01-03-04</t>
  </si>
  <si>
    <t>Neringos savivaldybės šilumos ūkio infrastruktūros specialiojo plano keitimo rengimas, vnt.</t>
  </si>
  <si>
    <t>V-01-01-02-01-03-05</t>
  </si>
  <si>
    <t>Transporto paskirties grupės pastato – garažo Taikos g. 13A, Neringa, un. Nr. 2397-4000-1028, rekonstravimo ir dalies patalpų paskirties keitimo į gyvenamąją (butų) ir asmeninio poilsio, formuojant atskirus turtinius vienetus, projekto rengimo paslauga, vnt.</t>
  </si>
  <si>
    <t>V-01-01-02-01-03-06</t>
  </si>
  <si>
    <t>Sporto paskirties pastato žemės sklype Vėtrungių g. 360, Neringa, statybos  ir sandėliavimo paskirties pastato (un.Nr. 2399-1000-4015) rekonstravimo, projektas, vnt.</t>
  </si>
  <si>
    <t>V-01-01-02-01-03-07</t>
  </si>
  <si>
    <t>PAV (reabilitacijos centro) parengimas, vnt.</t>
  </si>
  <si>
    <t>V-01-01-02-01-03-08</t>
  </si>
  <si>
    <t>Viešojo lauko tualeto paviljono, E.A. Jonušo gatvėje, Neringos mieste gamybos ir įrengimo projekto parengimas, vnt.</t>
  </si>
  <si>
    <t>V-01-01-02-01-03-09</t>
  </si>
  <si>
    <t>Nekilnojamojo turto vertinimų ataskaitų paruošimo paslauga, vnt.</t>
  </si>
  <si>
    <t>V-01-01-02-01-03-10</t>
  </si>
  <si>
    <t>Topografinės nuotraukos, vnt.</t>
  </si>
  <si>
    <t>V-01-01-02-01-03-11</t>
  </si>
  <si>
    <t>Gatvės pavadinimų, namo numerių lentelės su pristatymu, vnt.</t>
  </si>
  <si>
    <t>V-01-01-02-01-03-12</t>
  </si>
  <si>
    <t>Žemės sklypų riboženklių atnaujinimas, vnt.</t>
  </si>
  <si>
    <t>V-01-01-02-01-03-13</t>
  </si>
  <si>
    <t>Kadastriniai matavimai, kadastro bylų parengimas, vnt.</t>
  </si>
  <si>
    <t>V-01-01-02-01-03-14</t>
  </si>
  <si>
    <t>Žemės sklypų formavimo ir pertvarkymo projektų parengimas, vnt.</t>
  </si>
  <si>
    <t>V-01-01-02-01-03-15</t>
  </si>
  <si>
    <t>Neringos savivaldybės teritorijų pritaikymo šiandienos poreikiams parengtų priešprojektinių pasiūlymų parengimo ir viešinimo paslauga, vnt.</t>
  </si>
  <si>
    <t>V-01-01-02-01-03-16</t>
  </si>
  <si>
    <t>Detaliojo plano, patvirtinto Neringos miesto savivaldybės tarybos 1997 m. birželio 16 d. sprendimu Nr. 37 „Dėl Nidos centrinės dalies detalaus išplanavimo projekto patvirtinimo“, koregavimo paslauga, vnt.</t>
  </si>
  <si>
    <t>R-02-01-01</t>
  </si>
  <si>
    <t>Taikos gatvės rekonstrukcijos projekto užbaigimo procedūros, proc.</t>
  </si>
  <si>
    <t>R-03-03-01</t>
  </si>
  <si>
    <t>Įsipareigojimų, įsigijus fotovoltinę elektrinę iš saulės elektrinių parko vykdymas pagal sutartį, proc.</t>
  </si>
  <si>
    <t>3.3.1.2.2 veikla. Saulės elektrinės įrengimas Nidoje</t>
  </si>
  <si>
    <t>Įrengta saulės elektrinė</t>
  </si>
  <si>
    <t>V-01-01-03-02-05-04</t>
  </si>
  <si>
    <t>V-01-01-03-02-05-05</t>
  </si>
  <si>
    <t>Integruoti teritorinio vystymo projektai (P.B.2.0076)</t>
  </si>
  <si>
    <t>Naujų ar rekonstruotų pastatų, kurių pirminės energijos paklausa yra bent 20 % mažesnė, nei reikalauja energijos beveik nevartojantis pastatas, plotas (kvadratiniai metrai) (P.S.2.1034)</t>
  </si>
  <si>
    <t> V-02-01-01-05-15-03</t>
  </si>
  <si>
    <t> V-02-01-01-05-15-04</t>
  </si>
  <si>
    <t>Dviračiams skirtos infrastruktūros naudotojų skaičius per metus (R.B.2.2064)</t>
  </si>
  <si>
    <t>Dviračiams skirta infrastruktūra, kuriai
suteikta parama, km (P.B.2.0058)</t>
  </si>
  <si>
    <r>
      <t>Pervalkos dviračių tako atkarpos įrengimas</t>
    </r>
    <r>
      <rPr>
        <sz val="14"/>
        <color rgb="FFFF0000"/>
        <rFont val="Times New Roman"/>
        <family val="1"/>
        <charset val="186"/>
      </rPr>
      <t xml:space="preserve"> </t>
    </r>
  </si>
  <si>
    <t>Stebėsenos rodiklio pavadinimas (mato vienetas)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</si>
</sst>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vertAlign val="superscript"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CC"/>
      </patternFill>
    </fill>
  </fills>
  <borders count="6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0" fontId="1" fillId="24" borderId="60" applyNumberFormat="0" applyFont="0" applyAlignment="0" applyProtection="0"/>
  </cellStyleXfs>
  <cellXfs count="382">
    <xf numFmtId="0" fontId="0" fillId="0" borderId="0" xfId="0"/>
    <xf numFmtId="0" fontId="4" fillId="0" borderId="0" xfId="0" applyFont="1"/>
    <xf numFmtId="0" fontId="6" fillId="2" borderId="0" xfId="0" applyFont="1" applyFill="1"/>
    <xf numFmtId="0" fontId="7" fillId="0" borderId="0" xfId="0" applyFont="1"/>
    <xf numFmtId="0" fontId="2" fillId="14" borderId="23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165" fontId="2" fillId="14" borderId="4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164" fontId="2" fillId="5" borderId="21" xfId="0" applyNumberFormat="1" applyFont="1" applyFill="1" applyBorder="1" applyAlignment="1">
      <alignment horizontal="center"/>
    </xf>
    <xf numFmtId="164" fontId="2" fillId="17" borderId="21" xfId="0" applyNumberFormat="1" applyFont="1" applyFill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2" fillId="5" borderId="3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2" fillId="14" borderId="32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/>
    <xf numFmtId="0" fontId="8" fillId="20" borderId="13" xfId="0" applyFont="1" applyFill="1" applyBorder="1" applyAlignment="1">
      <alignment horizontal="center" vertical="center" wrapText="1"/>
    </xf>
    <xf numFmtId="0" fontId="9" fillId="20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16" borderId="25" xfId="0" applyFont="1" applyFill="1" applyBorder="1" applyAlignment="1">
      <alignment horizontal="right" vertical="top" wrapText="1"/>
    </xf>
    <xf numFmtId="0" fontId="2" fillId="16" borderId="26" xfId="0" applyFont="1" applyFill="1" applyBorder="1" applyAlignment="1">
      <alignment horizontal="right" vertical="top" wrapText="1"/>
    </xf>
    <xf numFmtId="0" fontId="2" fillId="16" borderId="27" xfId="0" applyFont="1" applyFill="1" applyBorder="1" applyAlignment="1">
      <alignment horizontal="righ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2" fillId="15" borderId="29" xfId="0" applyFont="1" applyFill="1" applyBorder="1" applyAlignment="1">
      <alignment horizontal="right" vertical="top" wrapText="1"/>
    </xf>
    <xf numFmtId="0" fontId="2" fillId="15" borderId="1" xfId="0" applyFont="1" applyFill="1" applyBorder="1" applyAlignment="1">
      <alignment horizontal="right" vertical="top" wrapText="1"/>
    </xf>
    <xf numFmtId="0" fontId="2" fillId="15" borderId="30" xfId="0" applyFont="1" applyFill="1" applyBorder="1" applyAlignment="1">
      <alignment horizontal="right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18" borderId="41" xfId="0" applyFont="1" applyFill="1" applyBorder="1" applyAlignment="1">
      <alignment horizontal="left" vertical="top" wrapText="1"/>
    </xf>
    <xf numFmtId="0" fontId="3" fillId="18" borderId="13" xfId="0" applyFont="1" applyFill="1" applyBorder="1" applyAlignment="1">
      <alignment horizontal="left" vertical="top" wrapText="1"/>
    </xf>
    <xf numFmtId="0" fontId="3" fillId="18" borderId="14" xfId="0" applyFont="1" applyFill="1" applyBorder="1" applyAlignment="1">
      <alignment horizontal="left" vertical="top" wrapText="1"/>
    </xf>
    <xf numFmtId="0" fontId="3" fillId="18" borderId="47" xfId="0" applyFont="1" applyFill="1" applyBorder="1" applyAlignment="1">
      <alignment horizontal="left" vertical="top" wrapText="1"/>
    </xf>
    <xf numFmtId="0" fontId="3" fillId="18" borderId="48" xfId="0" applyFont="1" applyFill="1" applyBorder="1" applyAlignment="1">
      <alignment horizontal="left" vertical="top" wrapText="1"/>
    </xf>
    <xf numFmtId="0" fontId="3" fillId="18" borderId="49" xfId="0" applyFont="1" applyFill="1" applyBorder="1" applyAlignment="1">
      <alignment horizontal="left" vertical="top" wrapText="1"/>
    </xf>
    <xf numFmtId="0" fontId="2" fillId="16" borderId="22" xfId="0" applyFont="1" applyFill="1" applyBorder="1" applyAlignment="1">
      <alignment horizontal="right" vertical="top" wrapText="1"/>
    </xf>
    <xf numFmtId="0" fontId="2" fillId="16" borderId="23" xfId="0" applyFont="1" applyFill="1" applyBorder="1" applyAlignment="1">
      <alignment horizontal="right" vertical="top" wrapText="1"/>
    </xf>
    <xf numFmtId="0" fontId="2" fillId="16" borderId="24" xfId="0" applyFont="1" applyFill="1" applyBorder="1" applyAlignment="1">
      <alignment horizontal="right" vertical="top" wrapText="1"/>
    </xf>
    <xf numFmtId="0" fontId="3" fillId="19" borderId="22" xfId="0" applyFont="1" applyFill="1" applyBorder="1" applyAlignment="1">
      <alignment horizontal="left" vertical="top" wrapText="1"/>
    </xf>
    <xf numFmtId="0" fontId="3" fillId="19" borderId="23" xfId="0" applyFont="1" applyFill="1" applyBorder="1" applyAlignment="1">
      <alignment horizontal="left" vertical="top" wrapText="1"/>
    </xf>
    <xf numFmtId="0" fontId="3" fillId="19" borderId="24" xfId="0" applyFont="1" applyFill="1" applyBorder="1" applyAlignment="1">
      <alignment horizontal="left" vertical="top" wrapText="1"/>
    </xf>
    <xf numFmtId="0" fontId="2" fillId="17" borderId="25" xfId="0" applyFont="1" applyFill="1" applyBorder="1" applyAlignment="1">
      <alignment horizontal="left" vertical="top" wrapText="1"/>
    </xf>
    <xf numFmtId="0" fontId="2" fillId="17" borderId="26" xfId="0" applyFont="1" applyFill="1" applyBorder="1" applyAlignment="1">
      <alignment horizontal="left" vertical="top" wrapText="1"/>
    </xf>
    <xf numFmtId="0" fontId="2" fillId="17" borderId="27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4" borderId="23" xfId="0" applyFont="1" applyFill="1" applyBorder="1" applyAlignment="1">
      <alignment horizontal="center" vertical="top" wrapText="1"/>
    </xf>
    <xf numFmtId="0" fontId="2" fillId="15" borderId="22" xfId="0" applyFont="1" applyFill="1" applyBorder="1" applyAlignment="1">
      <alignment horizontal="center" vertical="top" wrapText="1"/>
    </xf>
    <xf numFmtId="0" fontId="2" fillId="15" borderId="23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 wrapText="1"/>
    </xf>
    <xf numFmtId="0" fontId="8" fillId="22" borderId="13" xfId="0" applyFont="1" applyFill="1" applyBorder="1" applyAlignment="1">
      <alignment horizontal="justify" vertical="center" wrapText="1"/>
    </xf>
    <xf numFmtId="0" fontId="8" fillId="20" borderId="13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justify" vertical="center" wrapText="1"/>
    </xf>
    <xf numFmtId="0" fontId="14" fillId="23" borderId="1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49" fontId="2" fillId="3" borderId="6" xfId="0" applyNumberFormat="1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54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54" xfId="0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17" fillId="0" borderId="0" xfId="0" applyFont="1"/>
    <xf numFmtId="0" fontId="3" fillId="5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5" fillId="8" borderId="21" xfId="0" applyFont="1" applyFill="1" applyBorder="1" applyAlignment="1">
      <alignment horizontal="center" vertical="center"/>
    </xf>
    <xf numFmtId="164" fontId="5" fillId="8" borderId="2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right" vertical="center"/>
    </xf>
    <xf numFmtId="0" fontId="5" fillId="12" borderId="23" xfId="0" applyFont="1" applyFill="1" applyBorder="1" applyAlignment="1">
      <alignment horizontal="right" vertical="center"/>
    </xf>
    <xf numFmtId="0" fontId="5" fillId="12" borderId="24" xfId="0" applyFont="1" applyFill="1" applyBorder="1" applyAlignment="1">
      <alignment horizontal="right" vertical="center"/>
    </xf>
    <xf numFmtId="164" fontId="5" fillId="12" borderId="21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right" vertical="center"/>
    </xf>
    <xf numFmtId="0" fontId="5" fillId="7" borderId="36" xfId="0" applyFont="1" applyFill="1" applyBorder="1" applyAlignment="1">
      <alignment horizontal="right" vertical="center"/>
    </xf>
    <xf numFmtId="164" fontId="5" fillId="13" borderId="37" xfId="0" applyNumberFormat="1" applyFont="1" applyFill="1" applyBorder="1" applyAlignment="1">
      <alignment horizontal="center" vertical="center"/>
    </xf>
    <xf numFmtId="164" fontId="5" fillId="7" borderId="38" xfId="0" applyNumberFormat="1" applyFont="1" applyFill="1" applyBorder="1" applyAlignment="1">
      <alignment horizontal="center" vertical="center"/>
    </xf>
    <xf numFmtId="164" fontId="5" fillId="7" borderId="44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36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3" fillId="5" borderId="5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2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5" fillId="10" borderId="21" xfId="0" applyFont="1" applyFill="1" applyBorder="1" applyAlignment="1">
      <alignment horizontal="center" vertical="center"/>
    </xf>
    <xf numFmtId="164" fontId="5" fillId="10" borderId="2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9" borderId="22" xfId="0" applyFont="1" applyFill="1" applyBorder="1" applyAlignment="1">
      <alignment horizontal="right" vertical="center"/>
    </xf>
    <xf numFmtId="0" fontId="5" fillId="9" borderId="23" xfId="0" applyFont="1" applyFill="1" applyBorder="1" applyAlignment="1">
      <alignment horizontal="right" vertical="center"/>
    </xf>
    <xf numFmtId="0" fontId="5" fillId="9" borderId="24" xfId="0" applyFont="1" applyFill="1" applyBorder="1" applyAlignment="1">
      <alignment horizontal="right" vertical="center"/>
    </xf>
    <xf numFmtId="164" fontId="5" fillId="9" borderId="21" xfId="0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6" fillId="6" borderId="8" xfId="0" applyFont="1" applyFill="1" applyBorder="1" applyAlignment="1">
      <alignment horizontal="left" vertical="center"/>
    </xf>
    <xf numFmtId="0" fontId="5" fillId="11" borderId="13" xfId="0" applyFont="1" applyFill="1" applyBorder="1" applyAlignment="1">
      <alignment horizontal="right" vertical="center"/>
    </xf>
    <xf numFmtId="0" fontId="5" fillId="11" borderId="8" xfId="0" applyFont="1" applyFill="1" applyBorder="1" applyAlignment="1">
      <alignment horizontal="right" vertical="center"/>
    </xf>
    <xf numFmtId="164" fontId="2" fillId="11" borderId="37" xfId="0" applyNumberFormat="1" applyFont="1" applyFill="1" applyBorder="1" applyAlignment="1">
      <alignment horizontal="center" vertical="center"/>
    </xf>
    <xf numFmtId="164" fontId="2" fillId="11" borderId="38" xfId="0" applyNumberFormat="1" applyFont="1" applyFill="1" applyBorder="1" applyAlignment="1">
      <alignment horizontal="center" vertical="center"/>
    </xf>
    <xf numFmtId="164" fontId="2" fillId="11" borderId="44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8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64" fontId="2" fillId="5" borderId="37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2" fillId="5" borderId="44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0" fontId="2" fillId="5" borderId="20" xfId="0" applyFont="1" applyFill="1" applyBorder="1" applyAlignment="1">
      <alignment horizontal="left"/>
    </xf>
    <xf numFmtId="0" fontId="2" fillId="5" borderId="36" xfId="0" applyFont="1" applyFill="1" applyBorder="1" applyAlignment="1">
      <alignment horizontal="left"/>
    </xf>
    <xf numFmtId="0" fontId="2" fillId="5" borderId="46" xfId="0" applyFont="1" applyFill="1" applyBorder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6" fillId="7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5" fillId="8" borderId="24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5" fillId="10" borderId="24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2" fillId="8" borderId="21" xfId="0" applyFont="1" applyFill="1" applyBorder="1" applyAlignment="1">
      <alignment horizontal="center" vertical="center"/>
    </xf>
    <xf numFmtId="164" fontId="2" fillId="8" borderId="21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164" fontId="2" fillId="8" borderId="24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" fillId="10" borderId="13" xfId="0" applyFont="1" applyFill="1" applyBorder="1" applyAlignment="1">
      <alignment horizontal="center" vertical="center"/>
    </xf>
    <xf numFmtId="164" fontId="2" fillId="8" borderId="27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7" xfId="0" applyFont="1" applyFill="1" applyBorder="1" applyAlignment="1">
      <alignment vertical="center" wrapText="1"/>
    </xf>
    <xf numFmtId="164" fontId="2" fillId="8" borderId="58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5" fillId="9" borderId="43" xfId="0" applyFont="1" applyFill="1" applyBorder="1" applyAlignment="1">
      <alignment horizontal="right" vertical="center"/>
    </xf>
    <xf numFmtId="0" fontId="5" fillId="9" borderId="19" xfId="0" applyFont="1" applyFill="1" applyBorder="1" applyAlignment="1">
      <alignment horizontal="right" vertical="center"/>
    </xf>
    <xf numFmtId="0" fontId="5" fillId="9" borderId="59" xfId="0" applyFont="1" applyFill="1" applyBorder="1" applyAlignment="1">
      <alignment horizontal="right" vertical="center"/>
    </xf>
    <xf numFmtId="164" fontId="5" fillId="9" borderId="24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left" vertical="center"/>
    </xf>
    <xf numFmtId="0" fontId="5" fillId="7" borderId="36" xfId="0" applyFont="1" applyFill="1" applyBorder="1" applyAlignment="1">
      <alignment horizontal="left" vertical="center"/>
    </xf>
    <xf numFmtId="0" fontId="5" fillId="7" borderId="46" xfId="0" applyFont="1" applyFill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right" vertical="center"/>
    </xf>
    <xf numFmtId="164" fontId="5" fillId="13" borderId="7" xfId="0" applyNumberFormat="1" applyFont="1" applyFill="1" applyBorder="1" applyAlignment="1">
      <alignment horizontal="center" vertical="center"/>
    </xf>
    <xf numFmtId="164" fontId="5" fillId="13" borderId="17" xfId="0" applyNumberFormat="1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right" vertical="center"/>
    </xf>
    <xf numFmtId="164" fontId="2" fillId="11" borderId="13" xfId="0" applyNumberFormat="1" applyFont="1" applyFill="1" applyBorder="1" applyAlignment="1">
      <alignment horizontal="center" vertical="center"/>
    </xf>
    <xf numFmtId="164" fontId="2" fillId="11" borderId="14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5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5" fillId="8" borderId="37" xfId="0" applyFont="1" applyFill="1" applyBorder="1" applyAlignment="1">
      <alignment horizontal="center" vertical="center"/>
    </xf>
    <xf numFmtId="164" fontId="5" fillId="8" borderId="38" xfId="0" applyNumberFormat="1" applyFont="1" applyFill="1" applyBorder="1" applyAlignment="1">
      <alignment horizontal="center" vertical="center"/>
    </xf>
    <xf numFmtId="164" fontId="5" fillId="8" borderId="44" xfId="0" applyNumberFormat="1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right" vertical="center"/>
    </xf>
    <xf numFmtId="164" fontId="5" fillId="12" borderId="32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8" borderId="3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right" vertical="center"/>
    </xf>
    <xf numFmtId="164" fontId="5" fillId="11" borderId="37" xfId="0" applyNumberFormat="1" applyFont="1" applyFill="1" applyBorder="1" applyAlignment="1">
      <alignment horizontal="center" vertical="center"/>
    </xf>
    <xf numFmtId="164" fontId="5" fillId="11" borderId="38" xfId="0" applyNumberFormat="1" applyFont="1" applyFill="1" applyBorder="1" applyAlignment="1">
      <alignment horizontal="center" vertical="center"/>
    </xf>
    <xf numFmtId="164" fontId="5" fillId="11" borderId="44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164" fontId="5" fillId="5" borderId="37" xfId="0" applyNumberFormat="1" applyFont="1" applyFill="1" applyBorder="1" applyAlignment="1">
      <alignment horizontal="center" vertical="center"/>
    </xf>
    <xf numFmtId="164" fontId="5" fillId="5" borderId="38" xfId="0" applyNumberFormat="1" applyFont="1" applyFill="1" applyBorder="1" applyAlignment="1">
      <alignment horizontal="center" vertical="center"/>
    </xf>
    <xf numFmtId="164" fontId="5" fillId="5" borderId="44" xfId="0" applyNumberFormat="1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left" vertical="center" wrapText="1"/>
    </xf>
    <xf numFmtId="0" fontId="5" fillId="5" borderId="56" xfId="0" applyFont="1" applyFill="1" applyBorder="1" applyAlignment="1">
      <alignment horizontal="right" vertical="center" wrapText="1"/>
    </xf>
    <xf numFmtId="0" fontId="5" fillId="5" borderId="57" xfId="0" applyFont="1" applyFill="1" applyBorder="1" applyAlignment="1">
      <alignment horizontal="right" vertical="center" wrapText="1"/>
    </xf>
    <xf numFmtId="164" fontId="2" fillId="5" borderId="37" xfId="0" applyNumberFormat="1" applyFont="1" applyFill="1" applyBorder="1" applyAlignment="1">
      <alignment horizontal="center" vertical="center" wrapText="1"/>
    </xf>
    <xf numFmtId="164" fontId="2" fillId="5" borderId="38" xfId="0" applyNumberFormat="1" applyFont="1" applyFill="1" applyBorder="1" applyAlignment="1">
      <alignment horizontal="center" vertical="center" wrapText="1"/>
    </xf>
    <xf numFmtId="164" fontId="2" fillId="5" borderId="4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/>
    <xf numFmtId="0" fontId="0" fillId="0" borderId="0" xfId="0" applyBorder="1"/>
    <xf numFmtId="0" fontId="8" fillId="20" borderId="7" xfId="0" applyFont="1" applyFill="1" applyBorder="1" applyAlignment="1">
      <alignment horizontal="center" vertical="center" wrapText="1"/>
    </xf>
    <xf numFmtId="0" fontId="8" fillId="20" borderId="12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3A8E8300-1746-42A5-A68C-A4DC12CD6293}"/>
    <cellStyle name="Pastaba 2" xfId="2" xr:uid="{97CF51AC-3E40-45E3-83E8-04922C1A3543}"/>
  </cellStyles>
  <dxfs count="0"/>
  <tableStyles count="0" defaultTableStyle="TableStyleMedium2" defaultPivotStyle="PivotStyleLight16"/>
  <colors>
    <mruColors>
      <color rgb="FFFF3300"/>
      <color rgb="FF3399FF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H197"/>
  <sheetViews>
    <sheetView tabSelected="1" zoomScale="80" zoomScaleNormal="80" workbookViewId="0">
      <selection activeCell="F9" sqref="F9:J9"/>
    </sheetView>
  </sheetViews>
  <sheetFormatPr defaultRowHeight="30" customHeight="1" x14ac:dyDescent="0.35"/>
  <cols>
    <col min="1" max="1" width="3.5546875" style="1" customWidth="1"/>
    <col min="2" max="2" width="3.6640625" style="1" customWidth="1"/>
    <col min="3" max="3" width="4.44140625" style="1" customWidth="1"/>
    <col min="4" max="4" width="3.5546875" style="1" customWidth="1"/>
    <col min="5" max="5" width="3.6640625" style="1" customWidth="1"/>
    <col min="6" max="6" width="24" style="1" customWidth="1"/>
    <col min="7" max="7" width="15.88671875" style="1" customWidth="1"/>
    <col min="8" max="8" width="12.44140625" style="1" customWidth="1"/>
    <col min="9" max="9" width="34.6640625" style="1" customWidth="1"/>
    <col min="10" max="10" width="34.109375" style="1" customWidth="1"/>
    <col min="11" max="11" width="8.88671875" style="1"/>
    <col min="12" max="12" width="15.5546875" style="1" customWidth="1"/>
    <col min="13" max="13" width="15.109375" style="1" customWidth="1"/>
    <col min="14" max="14" width="13.88671875" style="1" customWidth="1"/>
    <col min="15" max="15" width="45.88671875" style="1" customWidth="1"/>
    <col min="16" max="16384" width="8.88671875" style="1"/>
  </cols>
  <sheetData>
    <row r="1" spans="1:15" ht="30" customHeight="1" x14ac:dyDescent="0.35">
      <c r="K1" s="80" t="s">
        <v>332</v>
      </c>
      <c r="L1" s="80"/>
      <c r="M1" s="80"/>
      <c r="N1" s="80"/>
    </row>
    <row r="2" spans="1:15" ht="30" customHeight="1" x14ac:dyDescent="0.35">
      <c r="K2" s="80"/>
      <c r="L2" s="80"/>
      <c r="M2" s="80"/>
      <c r="N2" s="80"/>
    </row>
    <row r="3" spans="1:15" s="3" customFormat="1" ht="30" customHeight="1" x14ac:dyDescent="0.35">
      <c r="A3" s="81" t="s">
        <v>333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  <c r="N3" s="82"/>
    </row>
    <row r="4" spans="1:15" s="3" customFormat="1" ht="30" customHeight="1" x14ac:dyDescent="0.35">
      <c r="A4" s="83" t="s">
        <v>124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2"/>
      <c r="N4" s="82"/>
    </row>
    <row r="5" spans="1:15" s="3" customFormat="1" ht="30" customHeight="1" thickBot="1" x14ac:dyDescent="0.4">
      <c r="A5" s="84" t="s">
        <v>125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  <c r="N5" s="85"/>
    </row>
    <row r="6" spans="1:15" s="3" customFormat="1" ht="30" customHeight="1" x14ac:dyDescent="0.35">
      <c r="A6" s="86" t="s">
        <v>0</v>
      </c>
      <c r="B6" s="87" t="s">
        <v>1</v>
      </c>
      <c r="C6" s="87" t="s">
        <v>2</v>
      </c>
      <c r="D6" s="88" t="s">
        <v>3</v>
      </c>
      <c r="E6" s="88" t="s">
        <v>4</v>
      </c>
      <c r="F6" s="89" t="s">
        <v>121</v>
      </c>
      <c r="G6" s="89" t="s">
        <v>122</v>
      </c>
      <c r="H6" s="89" t="s">
        <v>5</v>
      </c>
      <c r="I6" s="89" t="s">
        <v>6</v>
      </c>
      <c r="J6" s="89" t="s">
        <v>7</v>
      </c>
      <c r="K6" s="87" t="s">
        <v>8</v>
      </c>
      <c r="L6" s="90" t="s">
        <v>126</v>
      </c>
      <c r="M6" s="89" t="s">
        <v>123</v>
      </c>
      <c r="N6" s="91" t="s">
        <v>330</v>
      </c>
    </row>
    <row r="7" spans="1:15" s="3" customFormat="1" ht="30" customHeight="1" x14ac:dyDescent="0.35">
      <c r="A7" s="92"/>
      <c r="B7" s="93"/>
      <c r="C7" s="93"/>
      <c r="D7" s="94"/>
      <c r="E7" s="94"/>
      <c r="F7" s="95"/>
      <c r="G7" s="95"/>
      <c r="H7" s="95"/>
      <c r="I7" s="95"/>
      <c r="J7" s="95"/>
      <c r="K7" s="93"/>
      <c r="L7" s="96"/>
      <c r="M7" s="95"/>
      <c r="N7" s="97"/>
    </row>
    <row r="8" spans="1:15" s="3" customFormat="1" ht="30" customHeight="1" x14ac:dyDescent="0.35">
      <c r="A8" s="98"/>
      <c r="B8" s="99"/>
      <c r="C8" s="99"/>
      <c r="D8" s="100"/>
      <c r="E8" s="100"/>
      <c r="F8" s="101"/>
      <c r="G8" s="101"/>
      <c r="H8" s="101"/>
      <c r="I8" s="101"/>
      <c r="J8" s="101"/>
      <c r="K8" s="99"/>
      <c r="L8" s="102"/>
      <c r="M8" s="101"/>
      <c r="N8" s="103"/>
    </row>
    <row r="9" spans="1:15" s="3" customFormat="1" ht="30" customHeight="1" x14ac:dyDescent="0.35">
      <c r="A9" s="104">
        <v>5</v>
      </c>
      <c r="B9" s="105">
        <v>1</v>
      </c>
      <c r="C9" s="106"/>
      <c r="D9" s="107"/>
      <c r="E9" s="108"/>
      <c r="F9" s="109" t="s">
        <v>127</v>
      </c>
      <c r="G9" s="110"/>
      <c r="H9" s="110"/>
      <c r="I9" s="110"/>
      <c r="J9" s="110"/>
      <c r="K9" s="111"/>
      <c r="L9" s="111"/>
      <c r="M9" s="111"/>
      <c r="N9" s="112"/>
    </row>
    <row r="10" spans="1:15" s="3" customFormat="1" ht="30" customHeight="1" x14ac:dyDescent="0.35">
      <c r="A10" s="113">
        <v>5</v>
      </c>
      <c r="B10" s="114">
        <v>1</v>
      </c>
      <c r="C10" s="114">
        <v>1</v>
      </c>
      <c r="D10" s="114" t="s">
        <v>9</v>
      </c>
      <c r="E10" s="114" t="s">
        <v>9</v>
      </c>
      <c r="F10" s="115" t="s">
        <v>128</v>
      </c>
      <c r="G10" s="116"/>
      <c r="H10" s="116"/>
      <c r="I10" s="116"/>
      <c r="J10" s="116"/>
      <c r="K10" s="116"/>
      <c r="L10" s="116"/>
      <c r="M10" s="116"/>
      <c r="N10" s="117"/>
    </row>
    <row r="11" spans="1:15" s="3" customFormat="1" ht="30" customHeight="1" x14ac:dyDescent="0.35">
      <c r="A11" s="113">
        <v>5</v>
      </c>
      <c r="B11" s="114">
        <v>1</v>
      </c>
      <c r="C11" s="114">
        <v>1</v>
      </c>
      <c r="D11" s="118">
        <v>1</v>
      </c>
      <c r="E11" s="118" t="s">
        <v>9</v>
      </c>
      <c r="F11" s="119" t="s">
        <v>129</v>
      </c>
      <c r="G11" s="120"/>
      <c r="H11" s="120"/>
      <c r="I11" s="120"/>
      <c r="J11" s="120"/>
      <c r="K11" s="120"/>
      <c r="L11" s="120"/>
      <c r="M11" s="120"/>
      <c r="N11" s="121"/>
    </row>
    <row r="12" spans="1:15" s="3" customFormat="1" ht="30" customHeight="1" x14ac:dyDescent="0.35">
      <c r="A12" s="122">
        <v>5</v>
      </c>
      <c r="B12" s="123">
        <v>1</v>
      </c>
      <c r="C12" s="123">
        <v>1</v>
      </c>
      <c r="D12" s="124">
        <v>1</v>
      </c>
      <c r="E12" s="125">
        <v>1</v>
      </c>
      <c r="F12" s="126" t="s">
        <v>130</v>
      </c>
      <c r="G12" s="127"/>
      <c r="H12" s="128" t="s">
        <v>10</v>
      </c>
      <c r="I12" s="129" t="s">
        <v>318</v>
      </c>
      <c r="J12" s="130" t="s">
        <v>11</v>
      </c>
      <c r="K12" s="131" t="s">
        <v>12</v>
      </c>
      <c r="L12" s="132">
        <v>0</v>
      </c>
      <c r="M12" s="132">
        <v>0</v>
      </c>
      <c r="N12" s="133">
        <v>0</v>
      </c>
      <c r="O12" s="134"/>
    </row>
    <row r="13" spans="1:15" s="3" customFormat="1" ht="30" customHeight="1" thickBot="1" x14ac:dyDescent="0.4">
      <c r="A13" s="135"/>
      <c r="B13" s="136"/>
      <c r="C13" s="136"/>
      <c r="D13" s="137"/>
      <c r="E13" s="138"/>
      <c r="F13" s="139"/>
      <c r="G13" s="127"/>
      <c r="H13" s="140"/>
      <c r="I13" s="141"/>
      <c r="J13" s="142"/>
      <c r="K13" s="131" t="s">
        <v>14</v>
      </c>
      <c r="L13" s="143">
        <v>0</v>
      </c>
      <c r="M13" s="144">
        <v>0</v>
      </c>
      <c r="N13" s="145">
        <v>0</v>
      </c>
    </row>
    <row r="14" spans="1:15" s="3" customFormat="1" ht="30" customHeight="1" thickBot="1" x14ac:dyDescent="0.4">
      <c r="A14" s="135"/>
      <c r="B14" s="136"/>
      <c r="C14" s="136"/>
      <c r="D14" s="137"/>
      <c r="E14" s="138"/>
      <c r="F14" s="139"/>
      <c r="G14" s="127"/>
      <c r="H14" s="146"/>
      <c r="I14" s="147"/>
      <c r="J14" s="148"/>
      <c r="K14" s="149" t="s">
        <v>15</v>
      </c>
      <c r="L14" s="150">
        <f>SUM(L12:L13)</f>
        <v>0</v>
      </c>
      <c r="M14" s="150">
        <f t="shared" ref="M14:N14" si="0">SUM(M12:M13)</f>
        <v>0</v>
      </c>
      <c r="N14" s="150">
        <f t="shared" si="0"/>
        <v>0</v>
      </c>
    </row>
    <row r="15" spans="1:15" s="3" customFormat="1" ht="30" customHeight="1" thickBot="1" x14ac:dyDescent="0.4">
      <c r="A15" s="151"/>
      <c r="B15" s="152"/>
      <c r="C15" s="152"/>
      <c r="D15" s="153"/>
      <c r="E15" s="154"/>
      <c r="F15" s="139"/>
      <c r="G15" s="155"/>
      <c r="H15" s="156" t="s">
        <v>16</v>
      </c>
      <c r="I15" s="157"/>
      <c r="J15" s="157"/>
      <c r="K15" s="158"/>
      <c r="L15" s="159">
        <f>SUM(L14)</f>
        <v>0</v>
      </c>
      <c r="M15" s="159">
        <f t="shared" ref="M15:N15" si="1">SUM(M14)</f>
        <v>0</v>
      </c>
      <c r="N15" s="159">
        <f t="shared" si="1"/>
        <v>0</v>
      </c>
    </row>
    <row r="16" spans="1:15" s="3" customFormat="1" ht="30" customHeight="1" thickBot="1" x14ac:dyDescent="0.4">
      <c r="A16" s="113">
        <v>5</v>
      </c>
      <c r="B16" s="114">
        <v>1</v>
      </c>
      <c r="C16" s="114">
        <v>1</v>
      </c>
      <c r="D16" s="118">
        <v>1</v>
      </c>
      <c r="E16" s="160" t="s">
        <v>17</v>
      </c>
      <c r="F16" s="161"/>
      <c r="G16" s="161"/>
      <c r="H16" s="162"/>
      <c r="I16" s="162"/>
      <c r="J16" s="162"/>
      <c r="K16" s="162"/>
      <c r="L16" s="163">
        <f>L15</f>
        <v>0</v>
      </c>
      <c r="M16" s="164">
        <f>M15</f>
        <v>0</v>
      </c>
      <c r="N16" s="165">
        <f t="shared" ref="N16" si="2">N15</f>
        <v>0</v>
      </c>
    </row>
    <row r="17" spans="1:15" s="3" customFormat="1" ht="30" customHeight="1" x14ac:dyDescent="0.35">
      <c r="A17" s="113">
        <v>5</v>
      </c>
      <c r="B17" s="114">
        <v>1</v>
      </c>
      <c r="C17" s="114">
        <v>1</v>
      </c>
      <c r="D17" s="118">
        <v>2</v>
      </c>
      <c r="E17" s="118" t="s">
        <v>9</v>
      </c>
      <c r="F17" s="166" t="s">
        <v>131</v>
      </c>
      <c r="G17" s="167"/>
      <c r="H17" s="167"/>
      <c r="I17" s="167"/>
      <c r="J17" s="167"/>
      <c r="K17" s="167"/>
      <c r="L17" s="168"/>
      <c r="M17" s="168"/>
      <c r="N17" s="169"/>
    </row>
    <row r="18" spans="1:15" s="3" customFormat="1" ht="30" customHeight="1" x14ac:dyDescent="0.35">
      <c r="A18" s="170">
        <v>5</v>
      </c>
      <c r="B18" s="171">
        <v>1</v>
      </c>
      <c r="C18" s="171">
        <v>1</v>
      </c>
      <c r="D18" s="172">
        <v>2</v>
      </c>
      <c r="E18" s="173">
        <v>1</v>
      </c>
      <c r="F18" s="125" t="s">
        <v>132</v>
      </c>
      <c r="G18" s="127"/>
      <c r="H18" s="174" t="s">
        <v>18</v>
      </c>
      <c r="I18" s="129" t="s">
        <v>19</v>
      </c>
      <c r="J18" s="130" t="s">
        <v>11</v>
      </c>
      <c r="K18" s="131" t="s">
        <v>12</v>
      </c>
      <c r="L18" s="144">
        <v>0</v>
      </c>
      <c r="M18" s="144">
        <v>0</v>
      </c>
      <c r="N18" s="175">
        <v>0</v>
      </c>
    </row>
    <row r="19" spans="1:15" s="3" customFormat="1" ht="30" customHeight="1" x14ac:dyDescent="0.35">
      <c r="A19" s="176"/>
      <c r="B19" s="177"/>
      <c r="C19" s="177"/>
      <c r="D19" s="178"/>
      <c r="E19" s="179"/>
      <c r="F19" s="138"/>
      <c r="G19" s="127"/>
      <c r="H19" s="180"/>
      <c r="I19" s="141"/>
      <c r="J19" s="142"/>
      <c r="K19" s="173" t="s">
        <v>14</v>
      </c>
      <c r="L19" s="181">
        <v>400</v>
      </c>
      <c r="M19" s="181">
        <v>400</v>
      </c>
      <c r="N19" s="182">
        <v>400</v>
      </c>
    </row>
    <row r="20" spans="1:15" s="3" customFormat="1" ht="30" customHeight="1" thickBot="1" x14ac:dyDescent="0.4">
      <c r="A20" s="176"/>
      <c r="B20" s="177"/>
      <c r="C20" s="177"/>
      <c r="D20" s="178"/>
      <c r="E20" s="179"/>
      <c r="F20" s="138"/>
      <c r="G20" s="127"/>
      <c r="H20" s="180"/>
      <c r="I20" s="141"/>
      <c r="J20" s="142"/>
      <c r="K20" s="179"/>
      <c r="L20" s="183"/>
      <c r="M20" s="183"/>
      <c r="N20" s="184"/>
    </row>
    <row r="21" spans="1:15" s="3" customFormat="1" ht="30" customHeight="1" thickBot="1" x14ac:dyDescent="0.4">
      <c r="A21" s="176"/>
      <c r="B21" s="177"/>
      <c r="C21" s="177"/>
      <c r="D21" s="178"/>
      <c r="E21" s="179"/>
      <c r="F21" s="138"/>
      <c r="G21" s="127"/>
      <c r="H21" s="185"/>
      <c r="I21" s="147"/>
      <c r="J21" s="186"/>
      <c r="K21" s="149" t="s">
        <v>15</v>
      </c>
      <c r="L21" s="150">
        <f>SUM(L18:L20)</f>
        <v>400</v>
      </c>
      <c r="M21" s="150">
        <f>SUM(M18:M20)</f>
        <v>400</v>
      </c>
      <c r="N21" s="150">
        <f>SUM(N18:N20)</f>
        <v>400</v>
      </c>
    </row>
    <row r="22" spans="1:15" s="3" customFormat="1" ht="30" customHeight="1" x14ac:dyDescent="0.35">
      <c r="A22" s="176"/>
      <c r="B22" s="177"/>
      <c r="C22" s="177"/>
      <c r="D22" s="178"/>
      <c r="E22" s="179"/>
      <c r="F22" s="138"/>
      <c r="G22" s="127"/>
      <c r="H22" s="187" t="s">
        <v>22</v>
      </c>
      <c r="I22" s="188" t="s">
        <v>23</v>
      </c>
      <c r="J22" s="189" t="s">
        <v>24</v>
      </c>
      <c r="K22" s="190" t="s">
        <v>12</v>
      </c>
      <c r="L22" s="144">
        <v>0</v>
      </c>
      <c r="M22" s="144">
        <v>0</v>
      </c>
      <c r="N22" s="175">
        <v>0</v>
      </c>
    </row>
    <row r="23" spans="1:15" s="3" customFormat="1" ht="30" customHeight="1" thickBot="1" x14ac:dyDescent="0.4">
      <c r="A23" s="176"/>
      <c r="B23" s="177"/>
      <c r="C23" s="177"/>
      <c r="D23" s="178"/>
      <c r="E23" s="179"/>
      <c r="F23" s="138"/>
      <c r="G23" s="127"/>
      <c r="H23" s="191"/>
      <c r="I23" s="192"/>
      <c r="J23" s="193"/>
      <c r="K23" s="190" t="s">
        <v>14</v>
      </c>
      <c r="L23" s="144">
        <v>0</v>
      </c>
      <c r="M23" s="144">
        <v>0</v>
      </c>
      <c r="N23" s="175">
        <v>0</v>
      </c>
      <c r="O23" s="194"/>
    </row>
    <row r="24" spans="1:15" s="3" customFormat="1" ht="30" customHeight="1" thickBot="1" x14ac:dyDescent="0.4">
      <c r="A24" s="176"/>
      <c r="B24" s="177"/>
      <c r="C24" s="177"/>
      <c r="D24" s="178"/>
      <c r="E24" s="179"/>
      <c r="F24" s="138"/>
      <c r="G24" s="127"/>
      <c r="H24" s="195"/>
      <c r="I24" s="196"/>
      <c r="J24" s="197"/>
      <c r="K24" s="198" t="s">
        <v>15</v>
      </c>
      <c r="L24" s="199">
        <f t="shared" ref="L24:M24" si="3">SUM(L22:L23)</f>
        <v>0</v>
      </c>
      <c r="M24" s="199">
        <f t="shared" si="3"/>
        <v>0</v>
      </c>
      <c r="N24" s="199">
        <v>0</v>
      </c>
    </row>
    <row r="25" spans="1:15" s="3" customFormat="1" ht="30" customHeight="1" x14ac:dyDescent="0.35">
      <c r="A25" s="176"/>
      <c r="B25" s="177"/>
      <c r="C25" s="177"/>
      <c r="D25" s="178"/>
      <c r="E25" s="179"/>
      <c r="F25" s="138"/>
      <c r="G25" s="127"/>
      <c r="H25" s="200" t="s">
        <v>25</v>
      </c>
      <c r="I25" s="201" t="s">
        <v>26</v>
      </c>
      <c r="J25" s="189" t="s">
        <v>24</v>
      </c>
      <c r="K25" s="202" t="s">
        <v>27</v>
      </c>
      <c r="L25" s="203">
        <v>0</v>
      </c>
      <c r="M25" s="203">
        <v>0</v>
      </c>
      <c r="N25" s="204">
        <v>0</v>
      </c>
    </row>
    <row r="26" spans="1:15" s="3" customFormat="1" ht="30" customHeight="1" thickBot="1" x14ac:dyDescent="0.4">
      <c r="A26" s="176"/>
      <c r="B26" s="177"/>
      <c r="C26" s="177"/>
      <c r="D26" s="178"/>
      <c r="E26" s="179"/>
      <c r="F26" s="138"/>
      <c r="G26" s="127"/>
      <c r="H26" s="205"/>
      <c r="I26" s="192"/>
      <c r="J26" s="193"/>
      <c r="K26" s="202" t="s">
        <v>14</v>
      </c>
      <c r="L26" s="203">
        <v>350</v>
      </c>
      <c r="M26" s="203">
        <v>250</v>
      </c>
      <c r="N26" s="204">
        <v>100</v>
      </c>
      <c r="O26" s="134"/>
    </row>
    <row r="27" spans="1:15" s="3" customFormat="1" ht="30" customHeight="1" thickBot="1" x14ac:dyDescent="0.4">
      <c r="A27" s="176"/>
      <c r="B27" s="177"/>
      <c r="C27" s="177"/>
      <c r="D27" s="178"/>
      <c r="E27" s="179"/>
      <c r="F27" s="138"/>
      <c r="G27" s="127"/>
      <c r="H27" s="206"/>
      <c r="I27" s="207"/>
      <c r="J27" s="197"/>
      <c r="K27" s="208" t="s">
        <v>15</v>
      </c>
      <c r="L27" s="209">
        <f t="shared" ref="L27" si="4">SUM(L25:L26)</f>
        <v>350</v>
      </c>
      <c r="M27" s="209">
        <f>SUM(M25:M26)</f>
        <v>250</v>
      </c>
      <c r="N27" s="209">
        <f>SUM(N25:N26)</f>
        <v>100</v>
      </c>
    </row>
    <row r="28" spans="1:15" s="3" customFormat="1" ht="30" customHeight="1" thickBot="1" x14ac:dyDescent="0.4">
      <c r="A28" s="210"/>
      <c r="B28" s="211"/>
      <c r="C28" s="211"/>
      <c r="D28" s="212"/>
      <c r="E28" s="213"/>
      <c r="F28" s="154"/>
      <c r="G28" s="155"/>
      <c r="H28" s="156" t="s">
        <v>16</v>
      </c>
      <c r="I28" s="157"/>
      <c r="J28" s="157"/>
      <c r="K28" s="158"/>
      <c r="L28" s="159">
        <f>SUM(L27+L21+L24)</f>
        <v>750</v>
      </c>
      <c r="M28" s="159">
        <f>SUM(M27+M21+M24)</f>
        <v>650</v>
      </c>
      <c r="N28" s="159">
        <f>SUM(N27+N21+N24)</f>
        <v>500</v>
      </c>
    </row>
    <row r="29" spans="1:15" s="3" customFormat="1" ht="30" customHeight="1" x14ac:dyDescent="0.35">
      <c r="A29" s="176"/>
      <c r="B29" s="177"/>
      <c r="C29" s="177"/>
      <c r="D29" s="178"/>
      <c r="E29" s="179"/>
      <c r="F29" s="139"/>
      <c r="G29" s="127"/>
      <c r="H29" s="214" t="s">
        <v>30</v>
      </c>
      <c r="I29" s="215" t="s">
        <v>31</v>
      </c>
      <c r="J29" s="215" t="s">
        <v>24</v>
      </c>
      <c r="K29" s="216" t="s">
        <v>12</v>
      </c>
      <c r="L29" s="144">
        <v>0</v>
      </c>
      <c r="M29" s="144">
        <v>0</v>
      </c>
      <c r="N29" s="175">
        <v>0</v>
      </c>
      <c r="O29" s="1"/>
    </row>
    <row r="30" spans="1:15" s="3" customFormat="1" ht="30" customHeight="1" thickBot="1" x14ac:dyDescent="0.4">
      <c r="A30" s="176"/>
      <c r="B30" s="177"/>
      <c r="C30" s="177"/>
      <c r="D30" s="178"/>
      <c r="E30" s="179"/>
      <c r="F30" s="139"/>
      <c r="G30" s="127"/>
      <c r="H30" s="214"/>
      <c r="I30" s="215"/>
      <c r="J30" s="215"/>
      <c r="K30" s="216" t="s">
        <v>14</v>
      </c>
      <c r="L30" s="144">
        <v>0</v>
      </c>
      <c r="M30" s="144">
        <v>0</v>
      </c>
      <c r="N30" s="175">
        <v>0</v>
      </c>
    </row>
    <row r="31" spans="1:15" s="3" customFormat="1" ht="30" customHeight="1" thickBot="1" x14ac:dyDescent="0.4">
      <c r="A31" s="176"/>
      <c r="B31" s="177"/>
      <c r="C31" s="177"/>
      <c r="D31" s="178"/>
      <c r="E31" s="179"/>
      <c r="F31" s="139"/>
      <c r="G31" s="127"/>
      <c r="H31" s="214"/>
      <c r="I31" s="215"/>
      <c r="J31" s="217"/>
      <c r="K31" s="198" t="s">
        <v>15</v>
      </c>
      <c r="L31" s="199">
        <v>0</v>
      </c>
      <c r="M31" s="199">
        <f>M30</f>
        <v>0</v>
      </c>
      <c r="N31" s="199">
        <f>SUM(N29:N30)</f>
        <v>0</v>
      </c>
    </row>
    <row r="32" spans="1:15" s="3" customFormat="1" ht="30" customHeight="1" thickBot="1" x14ac:dyDescent="0.4">
      <c r="A32" s="210"/>
      <c r="B32" s="211"/>
      <c r="C32" s="211"/>
      <c r="D32" s="212"/>
      <c r="E32" s="213"/>
      <c r="F32" s="218"/>
      <c r="G32" s="155"/>
      <c r="H32" s="219" t="s">
        <v>16</v>
      </c>
      <c r="I32" s="220"/>
      <c r="J32" s="220"/>
      <c r="K32" s="221"/>
      <c r="L32" s="222">
        <f>L31</f>
        <v>0</v>
      </c>
      <c r="M32" s="222">
        <f>M31</f>
        <v>0</v>
      </c>
      <c r="N32" s="222">
        <f>N31</f>
        <v>0</v>
      </c>
    </row>
    <row r="33" spans="1:15" s="3" customFormat="1" ht="30" customHeight="1" thickBot="1" x14ac:dyDescent="0.4">
      <c r="A33" s="113">
        <v>5</v>
      </c>
      <c r="B33" s="114">
        <v>1</v>
      </c>
      <c r="C33" s="114">
        <v>1</v>
      </c>
      <c r="D33" s="118">
        <v>2</v>
      </c>
      <c r="E33" s="160" t="s">
        <v>17</v>
      </c>
      <c r="F33" s="161"/>
      <c r="G33" s="161"/>
      <c r="H33" s="161"/>
      <c r="I33" s="161"/>
      <c r="J33" s="161"/>
      <c r="K33" s="161"/>
      <c r="L33" s="223">
        <f>L32+L28</f>
        <v>750</v>
      </c>
      <c r="M33" s="164">
        <f>M32+M28</f>
        <v>650</v>
      </c>
      <c r="N33" s="165">
        <f>N32+N28</f>
        <v>500</v>
      </c>
    </row>
    <row r="34" spans="1:15" s="3" customFormat="1" ht="30" customHeight="1" x14ac:dyDescent="0.35">
      <c r="A34" s="113">
        <v>5</v>
      </c>
      <c r="B34" s="114">
        <v>1</v>
      </c>
      <c r="C34" s="114">
        <v>1</v>
      </c>
      <c r="D34" s="118">
        <v>3</v>
      </c>
      <c r="E34" s="118" t="s">
        <v>9</v>
      </c>
      <c r="F34" s="166" t="s">
        <v>133</v>
      </c>
      <c r="G34" s="167"/>
      <c r="H34" s="167"/>
      <c r="I34" s="167"/>
      <c r="J34" s="167"/>
      <c r="K34" s="167"/>
      <c r="L34" s="168"/>
      <c r="M34" s="168"/>
      <c r="N34" s="169"/>
    </row>
    <row r="35" spans="1:15" s="3" customFormat="1" ht="30" customHeight="1" x14ac:dyDescent="0.35">
      <c r="A35" s="170">
        <v>5</v>
      </c>
      <c r="B35" s="171">
        <v>1</v>
      </c>
      <c r="C35" s="171">
        <v>1</v>
      </c>
      <c r="D35" s="172">
        <v>3</v>
      </c>
      <c r="E35" s="173">
        <v>1</v>
      </c>
      <c r="F35" s="126" t="s">
        <v>134</v>
      </c>
      <c r="G35" s="127"/>
      <c r="H35" s="201" t="s">
        <v>33</v>
      </c>
      <c r="I35" s="201" t="s">
        <v>34</v>
      </c>
      <c r="J35" s="201" t="s">
        <v>24</v>
      </c>
      <c r="K35" s="216" t="s">
        <v>12</v>
      </c>
      <c r="L35" s="144">
        <v>0</v>
      </c>
      <c r="M35" s="144">
        <v>0</v>
      </c>
      <c r="N35" s="175">
        <v>0</v>
      </c>
    </row>
    <row r="36" spans="1:15" s="3" customFormat="1" ht="30" customHeight="1" thickBot="1" x14ac:dyDescent="0.4">
      <c r="A36" s="176"/>
      <c r="B36" s="177"/>
      <c r="C36" s="177"/>
      <c r="D36" s="178"/>
      <c r="E36" s="179"/>
      <c r="F36" s="139"/>
      <c r="G36" s="127"/>
      <c r="H36" s="192"/>
      <c r="I36" s="192"/>
      <c r="J36" s="192"/>
      <c r="K36" s="224" t="s">
        <v>14</v>
      </c>
      <c r="L36" s="144">
        <v>0</v>
      </c>
      <c r="M36" s="144">
        <v>0</v>
      </c>
      <c r="N36" s="175">
        <v>0</v>
      </c>
      <c r="O36" s="194"/>
    </row>
    <row r="37" spans="1:15" s="3" customFormat="1" ht="30" customHeight="1" thickBot="1" x14ac:dyDescent="0.4">
      <c r="A37" s="176"/>
      <c r="B37" s="177"/>
      <c r="C37" s="177"/>
      <c r="D37" s="178"/>
      <c r="E37" s="179"/>
      <c r="F37" s="139"/>
      <c r="G37" s="127"/>
      <c r="H37" s="196"/>
      <c r="I37" s="196"/>
      <c r="J37" s="225"/>
      <c r="K37" s="198" t="s">
        <v>15</v>
      </c>
      <c r="L37" s="199">
        <f>SUM(L35:L36)</f>
        <v>0</v>
      </c>
      <c r="M37" s="199">
        <f t="shared" ref="M37:N37" si="5">SUM(M35:M36)</f>
        <v>0</v>
      </c>
      <c r="N37" s="199">
        <f t="shared" si="5"/>
        <v>0</v>
      </c>
    </row>
    <row r="38" spans="1:15" s="3" customFormat="1" ht="30" customHeight="1" x14ac:dyDescent="0.35">
      <c r="A38" s="176"/>
      <c r="B38" s="177"/>
      <c r="C38" s="177"/>
      <c r="D38" s="178"/>
      <c r="E38" s="179"/>
      <c r="F38" s="139"/>
      <c r="G38" s="127"/>
      <c r="H38" s="201" t="s">
        <v>35</v>
      </c>
      <c r="I38" s="201" t="s">
        <v>36</v>
      </c>
      <c r="J38" s="201" t="s">
        <v>24</v>
      </c>
      <c r="K38" s="216" t="s">
        <v>12</v>
      </c>
      <c r="L38" s="144">
        <v>0</v>
      </c>
      <c r="M38" s="144">
        <v>0</v>
      </c>
      <c r="N38" s="175">
        <v>0</v>
      </c>
    </row>
    <row r="39" spans="1:15" s="3" customFormat="1" ht="30" customHeight="1" thickBot="1" x14ac:dyDescent="0.4">
      <c r="A39" s="176"/>
      <c r="B39" s="177"/>
      <c r="C39" s="177"/>
      <c r="D39" s="178"/>
      <c r="E39" s="179"/>
      <c r="F39" s="139"/>
      <c r="G39" s="127"/>
      <c r="H39" s="192"/>
      <c r="I39" s="192"/>
      <c r="J39" s="192"/>
      <c r="K39" s="224" t="s">
        <v>14</v>
      </c>
      <c r="L39" s="144">
        <v>0</v>
      </c>
      <c r="M39" s="144">
        <v>0</v>
      </c>
      <c r="N39" s="175">
        <v>0</v>
      </c>
      <c r="O39" s="194"/>
    </row>
    <row r="40" spans="1:15" s="3" customFormat="1" ht="30" customHeight="1" thickBot="1" x14ac:dyDescent="0.4">
      <c r="A40" s="176"/>
      <c r="B40" s="177"/>
      <c r="C40" s="177"/>
      <c r="D40" s="178"/>
      <c r="E40" s="179"/>
      <c r="F40" s="139"/>
      <c r="G40" s="127"/>
      <c r="H40" s="196"/>
      <c r="I40" s="196"/>
      <c r="J40" s="225"/>
      <c r="K40" s="198" t="s">
        <v>15</v>
      </c>
      <c r="L40" s="199">
        <f>SUM(L38:L39)</f>
        <v>0</v>
      </c>
      <c r="M40" s="199">
        <f t="shared" ref="M40:N40" si="6">SUM(M38:M39)</f>
        <v>0</v>
      </c>
      <c r="N40" s="199">
        <f t="shared" si="6"/>
        <v>0</v>
      </c>
    </row>
    <row r="41" spans="1:15" s="3" customFormat="1" ht="30" customHeight="1" x14ac:dyDescent="0.35">
      <c r="A41" s="176"/>
      <c r="B41" s="177"/>
      <c r="C41" s="177"/>
      <c r="D41" s="178"/>
      <c r="E41" s="179"/>
      <c r="F41" s="139"/>
      <c r="G41" s="127"/>
      <c r="H41" s="226" t="s">
        <v>37</v>
      </c>
      <c r="I41" s="129" t="s">
        <v>38</v>
      </c>
      <c r="J41" s="129" t="s">
        <v>11</v>
      </c>
      <c r="K41" s="227" t="s">
        <v>27</v>
      </c>
      <c r="L41" s="144">
        <v>0</v>
      </c>
      <c r="M41" s="143">
        <v>0</v>
      </c>
      <c r="N41" s="145">
        <v>0</v>
      </c>
    </row>
    <row r="42" spans="1:15" s="3" customFormat="1" ht="30" customHeight="1" thickBot="1" x14ac:dyDescent="0.4">
      <c r="A42" s="176"/>
      <c r="B42" s="177"/>
      <c r="C42" s="177"/>
      <c r="D42" s="178"/>
      <c r="E42" s="179"/>
      <c r="F42" s="139"/>
      <c r="G42" s="127"/>
      <c r="H42" s="228"/>
      <c r="I42" s="141"/>
      <c r="J42" s="141"/>
      <c r="K42" s="227" t="s">
        <v>14</v>
      </c>
      <c r="L42" s="144">
        <v>0</v>
      </c>
      <c r="M42" s="144">
        <v>0</v>
      </c>
      <c r="N42" s="175">
        <v>0</v>
      </c>
    </row>
    <row r="43" spans="1:15" s="3" customFormat="1" ht="30" customHeight="1" thickBot="1" x14ac:dyDescent="0.4">
      <c r="A43" s="176"/>
      <c r="B43" s="177"/>
      <c r="C43" s="177"/>
      <c r="D43" s="178"/>
      <c r="E43" s="179"/>
      <c r="F43" s="139"/>
      <c r="G43" s="127"/>
      <c r="H43" s="229"/>
      <c r="I43" s="230"/>
      <c r="J43" s="148"/>
      <c r="K43" s="149" t="s">
        <v>15</v>
      </c>
      <c r="L43" s="150">
        <f>SUM(L41:L42)</f>
        <v>0</v>
      </c>
      <c r="M43" s="150">
        <f t="shared" ref="M43:N43" si="7">SUM(M41:M42)</f>
        <v>0</v>
      </c>
      <c r="N43" s="150">
        <f t="shared" si="7"/>
        <v>0</v>
      </c>
    </row>
    <row r="44" spans="1:15" s="3" customFormat="1" ht="30" customHeight="1" thickBot="1" x14ac:dyDescent="0.4">
      <c r="A44" s="210"/>
      <c r="B44" s="211"/>
      <c r="C44" s="211"/>
      <c r="D44" s="212"/>
      <c r="E44" s="213"/>
      <c r="F44" s="218"/>
      <c r="G44" s="155"/>
      <c r="H44" s="219" t="s">
        <v>16</v>
      </c>
      <c r="I44" s="220"/>
      <c r="J44" s="220"/>
      <c r="K44" s="221"/>
      <c r="L44" s="222">
        <f>SUM(L43+L40+L37)</f>
        <v>0</v>
      </c>
      <c r="M44" s="222">
        <f t="shared" ref="M44:N44" si="8">SUM(M43+M40+M37)</f>
        <v>0</v>
      </c>
      <c r="N44" s="222">
        <f t="shared" si="8"/>
        <v>0</v>
      </c>
    </row>
    <row r="45" spans="1:15" s="3" customFormat="1" ht="30" customHeight="1" thickBot="1" x14ac:dyDescent="0.4">
      <c r="A45" s="176"/>
      <c r="B45" s="177"/>
      <c r="C45" s="177"/>
      <c r="D45" s="178"/>
      <c r="E45" s="179"/>
      <c r="F45" s="138" t="s">
        <v>339</v>
      </c>
      <c r="G45" s="127"/>
      <c r="H45" s="200" t="s">
        <v>39</v>
      </c>
      <c r="I45" s="201" t="s">
        <v>331</v>
      </c>
      <c r="J45" s="189" t="s">
        <v>24</v>
      </c>
      <c r="K45" s="231" t="s">
        <v>12</v>
      </c>
      <c r="L45" s="232">
        <v>0</v>
      </c>
      <c r="M45" s="232">
        <v>0</v>
      </c>
      <c r="N45" s="232">
        <v>0</v>
      </c>
    </row>
    <row r="46" spans="1:15" s="3" customFormat="1" ht="30" customHeight="1" thickBot="1" x14ac:dyDescent="0.4">
      <c r="A46" s="176"/>
      <c r="B46" s="177"/>
      <c r="C46" s="177"/>
      <c r="D46" s="178"/>
      <c r="E46" s="179"/>
      <c r="F46" s="138"/>
      <c r="G46" s="127"/>
      <c r="H46" s="205"/>
      <c r="I46" s="192"/>
      <c r="J46" s="193"/>
      <c r="K46" s="231" t="s">
        <v>14</v>
      </c>
      <c r="L46" s="232">
        <v>0</v>
      </c>
      <c r="M46" s="232">
        <v>0</v>
      </c>
      <c r="N46" s="232">
        <v>0</v>
      </c>
      <c r="O46" s="194"/>
    </row>
    <row r="47" spans="1:15" s="3" customFormat="1" ht="30" customHeight="1" thickBot="1" x14ac:dyDescent="0.4">
      <c r="A47" s="176"/>
      <c r="B47" s="177"/>
      <c r="C47" s="177"/>
      <c r="D47" s="178"/>
      <c r="E47" s="179"/>
      <c r="F47" s="138"/>
      <c r="G47" s="127"/>
      <c r="H47" s="233"/>
      <c r="I47" s="196"/>
      <c r="J47" s="225"/>
      <c r="K47" s="198" t="s">
        <v>15</v>
      </c>
      <c r="L47" s="199">
        <f t="shared" ref="L47:N47" si="9">SUM(L45:L46)</f>
        <v>0</v>
      </c>
      <c r="M47" s="199">
        <f t="shared" si="9"/>
        <v>0</v>
      </c>
      <c r="N47" s="199">
        <f t="shared" si="9"/>
        <v>0</v>
      </c>
    </row>
    <row r="48" spans="1:15" s="3" customFormat="1" ht="30" customHeight="1" thickBot="1" x14ac:dyDescent="0.4">
      <c r="A48" s="176"/>
      <c r="B48" s="177"/>
      <c r="C48" s="177"/>
      <c r="D48" s="178"/>
      <c r="E48" s="179"/>
      <c r="F48" s="138"/>
      <c r="G48" s="127"/>
      <c r="H48" s="200" t="s">
        <v>40</v>
      </c>
      <c r="I48" s="201" t="s">
        <v>41</v>
      </c>
      <c r="J48" s="189" t="s">
        <v>24</v>
      </c>
      <c r="K48" s="231" t="s">
        <v>12</v>
      </c>
      <c r="L48" s="232">
        <v>0</v>
      </c>
      <c r="M48" s="232">
        <v>0</v>
      </c>
      <c r="N48" s="232">
        <v>0</v>
      </c>
    </row>
    <row r="49" spans="1:15" s="3" customFormat="1" ht="30" customHeight="1" thickBot="1" x14ac:dyDescent="0.4">
      <c r="A49" s="176"/>
      <c r="B49" s="177"/>
      <c r="C49" s="177"/>
      <c r="D49" s="178"/>
      <c r="E49" s="179"/>
      <c r="F49" s="138"/>
      <c r="G49" s="127"/>
      <c r="H49" s="205"/>
      <c r="I49" s="192"/>
      <c r="J49" s="193"/>
      <c r="K49" s="231" t="s">
        <v>14</v>
      </c>
      <c r="L49" s="232">
        <v>0</v>
      </c>
      <c r="M49" s="232">
        <v>0</v>
      </c>
      <c r="N49" s="232">
        <v>0</v>
      </c>
      <c r="O49" s="194"/>
    </row>
    <row r="50" spans="1:15" s="3" customFormat="1" ht="30" customHeight="1" thickBot="1" x14ac:dyDescent="0.4">
      <c r="A50" s="176"/>
      <c r="B50" s="177"/>
      <c r="C50" s="177"/>
      <c r="D50" s="178"/>
      <c r="E50" s="179"/>
      <c r="F50" s="138"/>
      <c r="G50" s="127"/>
      <c r="H50" s="233"/>
      <c r="I50" s="196"/>
      <c r="J50" s="225"/>
      <c r="K50" s="198" t="s">
        <v>15</v>
      </c>
      <c r="L50" s="199">
        <f t="shared" ref="L50:N50" si="10">SUM(L48:L49)</f>
        <v>0</v>
      </c>
      <c r="M50" s="199">
        <f t="shared" si="10"/>
        <v>0</v>
      </c>
      <c r="N50" s="199">
        <f t="shared" si="10"/>
        <v>0</v>
      </c>
    </row>
    <row r="51" spans="1:15" s="3" customFormat="1" ht="30" customHeight="1" thickBot="1" x14ac:dyDescent="0.4">
      <c r="A51" s="176"/>
      <c r="B51" s="177"/>
      <c r="C51" s="177"/>
      <c r="D51" s="178"/>
      <c r="E51" s="179"/>
      <c r="F51" s="138"/>
      <c r="G51" s="173"/>
      <c r="H51" s="234" t="s">
        <v>42</v>
      </c>
      <c r="I51" s="201" t="s">
        <v>327</v>
      </c>
      <c r="J51" s="189" t="s">
        <v>11</v>
      </c>
      <c r="K51" s="231" t="s">
        <v>12</v>
      </c>
      <c r="L51" s="232">
        <v>434.4</v>
      </c>
      <c r="M51" s="232">
        <v>10166.4</v>
      </c>
      <c r="N51" s="232">
        <v>39.6</v>
      </c>
    </row>
    <row r="52" spans="1:15" s="3" customFormat="1" ht="30" customHeight="1" thickBot="1" x14ac:dyDescent="0.4">
      <c r="A52" s="176"/>
      <c r="B52" s="177"/>
      <c r="C52" s="177"/>
      <c r="D52" s="178"/>
      <c r="E52" s="179"/>
      <c r="F52" s="138"/>
      <c r="G52" s="179"/>
      <c r="H52" s="191"/>
      <c r="I52" s="192"/>
      <c r="J52" s="193"/>
      <c r="K52" s="231" t="s">
        <v>14</v>
      </c>
      <c r="L52" s="232">
        <v>3943.9</v>
      </c>
      <c r="M52" s="232">
        <v>8537</v>
      </c>
      <c r="N52" s="232">
        <v>5146.5</v>
      </c>
    </row>
    <row r="53" spans="1:15" s="3" customFormat="1" ht="30" customHeight="1" thickBot="1" x14ac:dyDescent="0.4">
      <c r="A53" s="176"/>
      <c r="B53" s="177"/>
      <c r="C53" s="177"/>
      <c r="D53" s="178"/>
      <c r="E53" s="179"/>
      <c r="F53" s="138"/>
      <c r="G53" s="179"/>
      <c r="H53" s="191"/>
      <c r="I53" s="192"/>
      <c r="J53" s="193"/>
      <c r="K53" s="231" t="s">
        <v>43</v>
      </c>
      <c r="L53" s="232">
        <v>50</v>
      </c>
      <c r="M53" s="232">
        <v>0</v>
      </c>
      <c r="N53" s="232">
        <v>0</v>
      </c>
    </row>
    <row r="54" spans="1:15" s="3" customFormat="1" ht="30" customHeight="1" thickBot="1" x14ac:dyDescent="0.4">
      <c r="A54" s="176"/>
      <c r="B54" s="177"/>
      <c r="C54" s="177"/>
      <c r="D54" s="178"/>
      <c r="E54" s="179"/>
      <c r="F54" s="138"/>
      <c r="G54" s="213"/>
      <c r="H54" s="235"/>
      <c r="I54" s="196"/>
      <c r="J54" s="225"/>
      <c r="K54" s="198" t="s">
        <v>15</v>
      </c>
      <c r="L54" s="199">
        <f>SUM(L51:L53)</f>
        <v>4428.3</v>
      </c>
      <c r="M54" s="199">
        <f>SUM(M51:M53)</f>
        <v>18703.400000000001</v>
      </c>
      <c r="N54" s="199">
        <f>SUM(N51:N53)</f>
        <v>5186.1000000000004</v>
      </c>
    </row>
    <row r="55" spans="1:15" s="3" customFormat="1" ht="30" customHeight="1" thickBot="1" x14ac:dyDescent="0.4">
      <c r="A55" s="210"/>
      <c r="B55" s="211"/>
      <c r="C55" s="211"/>
      <c r="D55" s="212"/>
      <c r="E55" s="213"/>
      <c r="F55" s="154"/>
      <c r="G55" s="236"/>
      <c r="H55" s="219" t="s">
        <v>16</v>
      </c>
      <c r="I55" s="220"/>
      <c r="J55" s="220"/>
      <c r="K55" s="221"/>
      <c r="L55" s="222">
        <f>SUM(L47+L50+L54)</f>
        <v>4428.3</v>
      </c>
      <c r="M55" s="222">
        <f>SUM(M47+M50+M54)</f>
        <v>18703.400000000001</v>
      </c>
      <c r="N55" s="222">
        <f>SUM(N47+N50+N54)</f>
        <v>5186.1000000000004</v>
      </c>
    </row>
    <row r="56" spans="1:15" s="3" customFormat="1" ht="30" customHeight="1" x14ac:dyDescent="0.35">
      <c r="A56" s="170">
        <v>5</v>
      </c>
      <c r="B56" s="237">
        <v>1</v>
      </c>
      <c r="C56" s="237">
        <v>1</v>
      </c>
      <c r="D56" s="238">
        <v>3</v>
      </c>
      <c r="E56" s="179">
        <v>3</v>
      </c>
      <c r="F56" s="139" t="s">
        <v>135</v>
      </c>
      <c r="G56" s="127"/>
      <c r="H56" s="128" t="s">
        <v>44</v>
      </c>
      <c r="I56" s="129" t="s">
        <v>45</v>
      </c>
      <c r="J56" s="129" t="s">
        <v>11</v>
      </c>
      <c r="K56" s="227" t="s">
        <v>12</v>
      </c>
      <c r="L56" s="144">
        <v>0</v>
      </c>
      <c r="M56" s="144">
        <v>0</v>
      </c>
      <c r="N56" s="175">
        <v>0</v>
      </c>
    </row>
    <row r="57" spans="1:15" s="3" customFormat="1" ht="30" customHeight="1" thickBot="1" x14ac:dyDescent="0.4">
      <c r="A57" s="176"/>
      <c r="B57" s="239"/>
      <c r="C57" s="239"/>
      <c r="D57" s="240"/>
      <c r="E57" s="96"/>
      <c r="F57" s="241"/>
      <c r="G57" s="127"/>
      <c r="H57" s="140"/>
      <c r="I57" s="141"/>
      <c r="J57" s="141"/>
      <c r="K57" s="227" t="s">
        <v>14</v>
      </c>
      <c r="L57" s="144">
        <v>0</v>
      </c>
      <c r="M57" s="144">
        <v>0</v>
      </c>
      <c r="N57" s="175">
        <v>0</v>
      </c>
    </row>
    <row r="58" spans="1:15" s="3" customFormat="1" ht="30" customHeight="1" thickBot="1" x14ac:dyDescent="0.4">
      <c r="A58" s="176"/>
      <c r="B58" s="239"/>
      <c r="C58" s="239"/>
      <c r="D58" s="240"/>
      <c r="E58" s="96"/>
      <c r="F58" s="241"/>
      <c r="G58" s="127"/>
      <c r="H58" s="146"/>
      <c r="I58" s="230"/>
      <c r="J58" s="148"/>
      <c r="K58" s="149" t="s">
        <v>15</v>
      </c>
      <c r="L58" s="150">
        <f>SUM(L56:L57)</f>
        <v>0</v>
      </c>
      <c r="M58" s="150">
        <f t="shared" ref="M58:N58" si="11">SUM(M56:M57)</f>
        <v>0</v>
      </c>
      <c r="N58" s="150">
        <f t="shared" si="11"/>
        <v>0</v>
      </c>
    </row>
    <row r="59" spans="1:15" s="3" customFormat="1" ht="30" customHeight="1" thickBot="1" x14ac:dyDescent="0.4">
      <c r="A59" s="210"/>
      <c r="B59" s="242"/>
      <c r="C59" s="242"/>
      <c r="D59" s="243"/>
      <c r="E59" s="102"/>
      <c r="F59" s="244"/>
      <c r="G59" s="155"/>
      <c r="H59" s="219" t="s">
        <v>16</v>
      </c>
      <c r="I59" s="220"/>
      <c r="J59" s="220"/>
      <c r="K59" s="221"/>
      <c r="L59" s="222">
        <f>SUM(L58)</f>
        <v>0</v>
      </c>
      <c r="M59" s="222">
        <f>SUM(M58)</f>
        <v>0</v>
      </c>
      <c r="N59" s="222">
        <f>SUM(N58)</f>
        <v>0</v>
      </c>
    </row>
    <row r="60" spans="1:15" s="3" customFormat="1" ht="30" customHeight="1" x14ac:dyDescent="0.35">
      <c r="A60" s="170">
        <v>5</v>
      </c>
      <c r="B60" s="171">
        <v>1</v>
      </c>
      <c r="C60" s="171">
        <v>1</v>
      </c>
      <c r="D60" s="172">
        <v>3</v>
      </c>
      <c r="E60" s="173">
        <v>4</v>
      </c>
      <c r="F60" s="126" t="s">
        <v>136</v>
      </c>
      <c r="G60" s="127"/>
      <c r="H60" s="245" t="s">
        <v>46</v>
      </c>
      <c r="I60" s="215" t="s">
        <v>47</v>
      </c>
      <c r="J60" s="215" t="s">
        <v>11</v>
      </c>
      <c r="K60" s="227" t="s">
        <v>12</v>
      </c>
      <c r="L60" s="144">
        <v>0</v>
      </c>
      <c r="M60" s="144">
        <v>0</v>
      </c>
      <c r="N60" s="175">
        <v>0</v>
      </c>
    </row>
    <row r="61" spans="1:15" s="3" customFormat="1" ht="30" customHeight="1" thickBot="1" x14ac:dyDescent="0.4">
      <c r="A61" s="176"/>
      <c r="B61" s="177"/>
      <c r="C61" s="177"/>
      <c r="D61" s="178"/>
      <c r="E61" s="179"/>
      <c r="F61" s="139"/>
      <c r="G61" s="127"/>
      <c r="H61" s="245"/>
      <c r="I61" s="215"/>
      <c r="J61" s="215"/>
      <c r="K61" s="227" t="s">
        <v>14</v>
      </c>
      <c r="L61" s="144">
        <v>0</v>
      </c>
      <c r="M61" s="144">
        <v>0</v>
      </c>
      <c r="N61" s="175">
        <v>0</v>
      </c>
    </row>
    <row r="62" spans="1:15" s="3" customFormat="1" ht="30" customHeight="1" thickBot="1" x14ac:dyDescent="0.4">
      <c r="A62" s="176"/>
      <c r="B62" s="177"/>
      <c r="C62" s="177"/>
      <c r="D62" s="178"/>
      <c r="E62" s="179"/>
      <c r="F62" s="139"/>
      <c r="G62" s="127"/>
      <c r="H62" s="245"/>
      <c r="I62" s="215"/>
      <c r="J62" s="217"/>
      <c r="K62" s="149" t="s">
        <v>15</v>
      </c>
      <c r="L62" s="150">
        <f>SUM(L60:L61)</f>
        <v>0</v>
      </c>
      <c r="M62" s="150">
        <f t="shared" ref="M62:N62" si="12">SUM(M60:M61)</f>
        <v>0</v>
      </c>
      <c r="N62" s="150">
        <f t="shared" si="12"/>
        <v>0</v>
      </c>
    </row>
    <row r="63" spans="1:15" s="3" customFormat="1" ht="30" customHeight="1" thickBot="1" x14ac:dyDescent="0.4">
      <c r="A63" s="210"/>
      <c r="B63" s="211"/>
      <c r="C63" s="211"/>
      <c r="D63" s="212"/>
      <c r="E63" s="213"/>
      <c r="F63" s="218"/>
      <c r="G63" s="155"/>
      <c r="H63" s="219" t="s">
        <v>16</v>
      </c>
      <c r="I63" s="220"/>
      <c r="J63" s="220"/>
      <c r="K63" s="221"/>
      <c r="L63" s="222">
        <f>SUM(L62)</f>
        <v>0</v>
      </c>
      <c r="M63" s="222">
        <f t="shared" ref="M63" si="13">SUM(M62)</f>
        <v>0</v>
      </c>
      <c r="N63" s="222">
        <f>SUM(N62)</f>
        <v>0</v>
      </c>
    </row>
    <row r="64" spans="1:15" s="3" customFormat="1" ht="30" customHeight="1" thickBot="1" x14ac:dyDescent="0.4">
      <c r="A64" s="113">
        <v>5</v>
      </c>
      <c r="B64" s="114">
        <v>1</v>
      </c>
      <c r="C64" s="114">
        <v>1</v>
      </c>
      <c r="D64" s="246">
        <v>3</v>
      </c>
      <c r="E64" s="247" t="s">
        <v>17</v>
      </c>
      <c r="F64" s="248"/>
      <c r="G64" s="248"/>
      <c r="H64" s="248"/>
      <c r="I64" s="248"/>
      <c r="J64" s="248"/>
      <c r="K64" s="248"/>
      <c r="L64" s="223">
        <f>L44+L55+L59+L63</f>
        <v>4428.3</v>
      </c>
      <c r="M64" s="164">
        <f>M44+M55+M59+M63</f>
        <v>18703.400000000001</v>
      </c>
      <c r="N64" s="165">
        <f>N63+N59+N55+N44</f>
        <v>5186.1000000000004</v>
      </c>
    </row>
    <row r="65" spans="1:14" s="3" customFormat="1" ht="30" customHeight="1" thickBot="1" x14ac:dyDescent="0.4">
      <c r="A65" s="113">
        <v>5</v>
      </c>
      <c r="B65" s="114">
        <v>1</v>
      </c>
      <c r="C65" s="249">
        <v>1</v>
      </c>
      <c r="D65" s="250" t="s">
        <v>48</v>
      </c>
      <c r="E65" s="250"/>
      <c r="F65" s="250"/>
      <c r="G65" s="250"/>
      <c r="H65" s="250"/>
      <c r="I65" s="250"/>
      <c r="J65" s="250"/>
      <c r="K65" s="251"/>
      <c r="L65" s="252">
        <f>SUM(L64+L33+L16)</f>
        <v>5178.3</v>
      </c>
      <c r="M65" s="253">
        <f>SUM(M64+M33+M16)</f>
        <v>19353.400000000001</v>
      </c>
      <c r="N65" s="254">
        <f>SUM(N64+N33+N16)</f>
        <v>5686.1</v>
      </c>
    </row>
    <row r="66" spans="1:14" s="3" customFormat="1" ht="30" customHeight="1" thickBot="1" x14ac:dyDescent="0.4">
      <c r="A66" s="113"/>
      <c r="B66" s="255"/>
      <c r="C66" s="255"/>
      <c r="D66" s="256"/>
      <c r="E66" s="256"/>
      <c r="F66" s="257"/>
      <c r="G66" s="258"/>
      <c r="H66" s="258"/>
      <c r="I66" s="258"/>
      <c r="J66" s="258"/>
      <c r="K66" s="258" t="s">
        <v>49</v>
      </c>
      <c r="L66" s="259">
        <f>SUM(L65)</f>
        <v>5178.3</v>
      </c>
      <c r="M66" s="260">
        <f>SUM(M65)</f>
        <v>19353.400000000001</v>
      </c>
      <c r="N66" s="261">
        <f>SUM(N65)</f>
        <v>5686.1</v>
      </c>
    </row>
    <row r="67" spans="1:14" s="3" customFormat="1" ht="30" customHeight="1" x14ac:dyDescent="0.35">
      <c r="A67" s="113">
        <v>5</v>
      </c>
      <c r="B67" s="255">
        <v>2</v>
      </c>
      <c r="C67" s="255"/>
      <c r="D67" s="262"/>
      <c r="E67" s="263"/>
      <c r="F67" s="264" t="s">
        <v>137</v>
      </c>
      <c r="G67" s="265"/>
      <c r="H67" s="265"/>
      <c r="I67" s="265"/>
      <c r="J67" s="265"/>
      <c r="K67" s="265"/>
      <c r="L67" s="265"/>
      <c r="M67" s="265"/>
      <c r="N67" s="266"/>
    </row>
    <row r="68" spans="1:14" s="3" customFormat="1" ht="30" customHeight="1" x14ac:dyDescent="0.35">
      <c r="A68" s="113">
        <v>5</v>
      </c>
      <c r="B68" s="114">
        <v>2</v>
      </c>
      <c r="C68" s="114">
        <v>1</v>
      </c>
      <c r="D68" s="114" t="s">
        <v>9</v>
      </c>
      <c r="E68" s="114" t="s">
        <v>9</v>
      </c>
      <c r="F68" s="115" t="s">
        <v>138</v>
      </c>
      <c r="G68" s="116"/>
      <c r="H68" s="116"/>
      <c r="I68" s="116"/>
      <c r="J68" s="116"/>
      <c r="K68" s="116"/>
      <c r="L68" s="116"/>
      <c r="M68" s="116"/>
      <c r="N68" s="117"/>
    </row>
    <row r="69" spans="1:14" s="3" customFormat="1" ht="30" customHeight="1" x14ac:dyDescent="0.35">
      <c r="A69" s="113">
        <v>5</v>
      </c>
      <c r="B69" s="114">
        <v>2</v>
      </c>
      <c r="C69" s="114">
        <v>1</v>
      </c>
      <c r="D69" s="118">
        <v>1</v>
      </c>
      <c r="E69" s="118" t="s">
        <v>9</v>
      </c>
      <c r="F69" s="119" t="s">
        <v>139</v>
      </c>
      <c r="G69" s="120"/>
      <c r="H69" s="120"/>
      <c r="I69" s="120"/>
      <c r="J69" s="120"/>
      <c r="K69" s="120"/>
      <c r="L69" s="120"/>
      <c r="M69" s="120"/>
      <c r="N69" s="121"/>
    </row>
    <row r="70" spans="1:14" s="3" customFormat="1" ht="30" customHeight="1" thickBot="1" x14ac:dyDescent="0.4">
      <c r="A70" s="170">
        <v>5</v>
      </c>
      <c r="B70" s="171">
        <v>2</v>
      </c>
      <c r="C70" s="171">
        <v>1</v>
      </c>
      <c r="D70" s="172">
        <v>1</v>
      </c>
      <c r="E70" s="173">
        <v>1</v>
      </c>
      <c r="F70" s="125" t="s">
        <v>140</v>
      </c>
      <c r="G70" s="127"/>
      <c r="H70" s="128" t="s">
        <v>50</v>
      </c>
      <c r="I70" s="267" t="s">
        <v>51</v>
      </c>
      <c r="J70" s="130" t="s">
        <v>11</v>
      </c>
      <c r="K70" s="131" t="s">
        <v>28</v>
      </c>
      <c r="L70" s="144">
        <v>50</v>
      </c>
      <c r="M70" s="144">
        <v>50</v>
      </c>
      <c r="N70" s="175">
        <v>50</v>
      </c>
    </row>
    <row r="71" spans="1:14" s="3" customFormat="1" ht="30" customHeight="1" thickBot="1" x14ac:dyDescent="0.4">
      <c r="A71" s="176"/>
      <c r="B71" s="177"/>
      <c r="C71" s="177"/>
      <c r="D71" s="178"/>
      <c r="E71" s="179"/>
      <c r="F71" s="138"/>
      <c r="G71" s="127"/>
      <c r="H71" s="140"/>
      <c r="I71" s="268"/>
      <c r="J71" s="142"/>
      <c r="K71" s="131" t="s">
        <v>14</v>
      </c>
      <c r="L71" s="144">
        <v>0</v>
      </c>
      <c r="M71" s="144">
        <v>0</v>
      </c>
      <c r="N71" s="175">
        <v>0</v>
      </c>
    </row>
    <row r="72" spans="1:14" s="3" customFormat="1" ht="30" customHeight="1" thickBot="1" x14ac:dyDescent="0.4">
      <c r="A72" s="176"/>
      <c r="B72" s="177"/>
      <c r="C72" s="177"/>
      <c r="D72" s="178"/>
      <c r="E72" s="179"/>
      <c r="F72" s="138"/>
      <c r="G72" s="127"/>
      <c r="H72" s="146"/>
      <c r="I72" s="269"/>
      <c r="J72" s="148"/>
      <c r="K72" s="149" t="s">
        <v>15</v>
      </c>
      <c r="L72" s="150">
        <f>SUM(L70:L71)</f>
        <v>50</v>
      </c>
      <c r="M72" s="150">
        <f>SUM(M70:M71)</f>
        <v>50</v>
      </c>
      <c r="N72" s="150">
        <f>SUM(N70:N71)</f>
        <v>50</v>
      </c>
    </row>
    <row r="73" spans="1:14" s="3" customFormat="1" ht="30" customHeight="1" thickBot="1" x14ac:dyDescent="0.4">
      <c r="A73" s="210"/>
      <c r="B73" s="211"/>
      <c r="C73" s="211"/>
      <c r="D73" s="212"/>
      <c r="E73" s="213"/>
      <c r="F73" s="154"/>
      <c r="G73" s="155"/>
      <c r="H73" s="219" t="s">
        <v>16</v>
      </c>
      <c r="I73" s="220"/>
      <c r="J73" s="220"/>
      <c r="K73" s="221"/>
      <c r="L73" s="222">
        <f>SUM(L72)</f>
        <v>50</v>
      </c>
      <c r="M73" s="222">
        <f t="shared" ref="M73:N73" si="14">SUM(M72)</f>
        <v>50</v>
      </c>
      <c r="N73" s="222">
        <f t="shared" si="14"/>
        <v>50</v>
      </c>
    </row>
    <row r="74" spans="1:14" s="3" customFormat="1" ht="30" customHeight="1" x14ac:dyDescent="0.35">
      <c r="A74" s="170">
        <v>5</v>
      </c>
      <c r="B74" s="171">
        <v>2</v>
      </c>
      <c r="C74" s="171">
        <v>1</v>
      </c>
      <c r="D74" s="172">
        <v>1</v>
      </c>
      <c r="E74" s="173">
        <v>2</v>
      </c>
      <c r="F74" s="126" t="s">
        <v>141</v>
      </c>
      <c r="G74" s="127"/>
      <c r="H74" s="128" t="s">
        <v>54</v>
      </c>
      <c r="I74" s="201" t="s">
        <v>295</v>
      </c>
      <c r="J74" s="189" t="s">
        <v>11</v>
      </c>
      <c r="K74" s="131" t="s">
        <v>28</v>
      </c>
      <c r="L74" s="144">
        <v>0</v>
      </c>
      <c r="M74" s="144">
        <v>0</v>
      </c>
      <c r="N74" s="175">
        <v>0</v>
      </c>
    </row>
    <row r="75" spans="1:14" s="3" customFormat="1" ht="30" customHeight="1" x14ac:dyDescent="0.35">
      <c r="A75" s="176"/>
      <c r="B75" s="177"/>
      <c r="C75" s="177"/>
      <c r="D75" s="178"/>
      <c r="E75" s="179"/>
      <c r="F75" s="139"/>
      <c r="G75" s="127"/>
      <c r="H75" s="140"/>
      <c r="I75" s="192"/>
      <c r="J75" s="193"/>
      <c r="K75" s="131" t="s">
        <v>27</v>
      </c>
      <c r="L75" s="144">
        <v>0</v>
      </c>
      <c r="M75" s="144">
        <v>0</v>
      </c>
      <c r="N75" s="175">
        <v>0</v>
      </c>
    </row>
    <row r="76" spans="1:14" s="3" customFormat="1" ht="30" customHeight="1" x14ac:dyDescent="0.35">
      <c r="A76" s="176"/>
      <c r="B76" s="177"/>
      <c r="C76" s="177"/>
      <c r="D76" s="178"/>
      <c r="E76" s="179"/>
      <c r="F76" s="139"/>
      <c r="G76" s="127"/>
      <c r="H76" s="140"/>
      <c r="I76" s="192"/>
      <c r="J76" s="193"/>
      <c r="K76" s="131" t="s">
        <v>12</v>
      </c>
      <c r="L76" s="144">
        <v>0</v>
      </c>
      <c r="M76" s="144">
        <v>0</v>
      </c>
      <c r="N76" s="175">
        <v>0</v>
      </c>
    </row>
    <row r="77" spans="1:14" s="3" customFormat="1" ht="30" customHeight="1" thickBot="1" x14ac:dyDescent="0.4">
      <c r="A77" s="176"/>
      <c r="B77" s="177"/>
      <c r="C77" s="177"/>
      <c r="D77" s="178"/>
      <c r="E77" s="179"/>
      <c r="F77" s="139"/>
      <c r="G77" s="127"/>
      <c r="H77" s="140"/>
      <c r="I77" s="192"/>
      <c r="J77" s="193"/>
      <c r="K77" s="131" t="s">
        <v>14</v>
      </c>
      <c r="L77" s="144">
        <v>271</v>
      </c>
      <c r="M77" s="144">
        <v>0</v>
      </c>
      <c r="N77" s="175">
        <v>0</v>
      </c>
    </row>
    <row r="78" spans="1:14" s="3" customFormat="1" ht="30" customHeight="1" thickBot="1" x14ac:dyDescent="0.4">
      <c r="A78" s="176"/>
      <c r="B78" s="177"/>
      <c r="C78" s="177"/>
      <c r="D78" s="178"/>
      <c r="E78" s="179"/>
      <c r="F78" s="139"/>
      <c r="G78" s="127"/>
      <c r="H78" s="146"/>
      <c r="I78" s="207"/>
      <c r="J78" s="225"/>
      <c r="K78" s="149" t="s">
        <v>15</v>
      </c>
      <c r="L78" s="150">
        <f>SUM(L74:L77)</f>
        <v>271</v>
      </c>
      <c r="M78" s="150">
        <f>SUM(M74:M77)</f>
        <v>0</v>
      </c>
      <c r="N78" s="150">
        <f>SUM(N74:N77)</f>
        <v>0</v>
      </c>
    </row>
    <row r="79" spans="1:14" s="3" customFormat="1" ht="30" customHeight="1" thickBot="1" x14ac:dyDescent="0.4">
      <c r="A79" s="210"/>
      <c r="B79" s="211"/>
      <c r="C79" s="211"/>
      <c r="D79" s="212"/>
      <c r="E79" s="213"/>
      <c r="F79" s="218"/>
      <c r="G79" s="155"/>
      <c r="H79" s="219" t="s">
        <v>16</v>
      </c>
      <c r="I79" s="220"/>
      <c r="J79" s="220"/>
      <c r="K79" s="221"/>
      <c r="L79" s="222">
        <f>SUM(L78)</f>
        <v>271</v>
      </c>
      <c r="M79" s="222">
        <f>SUM(M78)</f>
        <v>0</v>
      </c>
      <c r="N79" s="222">
        <f>SUM(N78)</f>
        <v>0</v>
      </c>
    </row>
    <row r="80" spans="1:14" s="3" customFormat="1" ht="30" customHeight="1" x14ac:dyDescent="0.35">
      <c r="A80" s="170">
        <v>5</v>
      </c>
      <c r="B80" s="171">
        <v>2</v>
      </c>
      <c r="C80" s="171">
        <v>1</v>
      </c>
      <c r="D80" s="172">
        <v>1</v>
      </c>
      <c r="E80" s="173">
        <v>3</v>
      </c>
      <c r="F80" s="126" t="s">
        <v>142</v>
      </c>
      <c r="G80" s="127"/>
      <c r="H80" s="200" t="s">
        <v>56</v>
      </c>
      <c r="I80" s="201" t="s">
        <v>57</v>
      </c>
      <c r="J80" s="270" t="s">
        <v>58</v>
      </c>
      <c r="K80" s="131" t="s">
        <v>28</v>
      </c>
      <c r="L80" s="144">
        <v>0</v>
      </c>
      <c r="M80" s="144">
        <v>0</v>
      </c>
      <c r="N80" s="175">
        <v>0</v>
      </c>
    </row>
    <row r="81" spans="1:15" s="3" customFormat="1" ht="30" customHeight="1" x14ac:dyDescent="0.35">
      <c r="A81" s="176"/>
      <c r="B81" s="177"/>
      <c r="C81" s="177"/>
      <c r="D81" s="178"/>
      <c r="E81" s="179"/>
      <c r="F81" s="139"/>
      <c r="G81" s="127"/>
      <c r="H81" s="205"/>
      <c r="I81" s="192"/>
      <c r="J81" s="270"/>
      <c r="K81" s="131" t="s">
        <v>12</v>
      </c>
      <c r="L81" s="144">
        <v>0</v>
      </c>
      <c r="M81" s="144">
        <v>0</v>
      </c>
      <c r="N81" s="175">
        <v>0</v>
      </c>
    </row>
    <row r="82" spans="1:15" s="3" customFormat="1" ht="30" customHeight="1" thickBot="1" x14ac:dyDescent="0.4">
      <c r="A82" s="176"/>
      <c r="B82" s="177"/>
      <c r="C82" s="177"/>
      <c r="D82" s="178"/>
      <c r="E82" s="179"/>
      <c r="F82" s="139"/>
      <c r="G82" s="127"/>
      <c r="H82" s="205"/>
      <c r="I82" s="192"/>
      <c r="J82" s="270"/>
      <c r="K82" s="131" t="s">
        <v>14</v>
      </c>
      <c r="L82" s="144">
        <v>0</v>
      </c>
      <c r="M82" s="144">
        <v>0</v>
      </c>
      <c r="N82" s="175">
        <v>0</v>
      </c>
    </row>
    <row r="83" spans="1:15" s="3" customFormat="1" ht="30" customHeight="1" thickBot="1" x14ac:dyDescent="0.4">
      <c r="A83" s="176"/>
      <c r="B83" s="177"/>
      <c r="C83" s="177"/>
      <c r="D83" s="178"/>
      <c r="E83" s="179"/>
      <c r="F83" s="139"/>
      <c r="G83" s="127"/>
      <c r="H83" s="233"/>
      <c r="I83" s="207"/>
      <c r="J83" s="270"/>
      <c r="K83" s="149" t="s">
        <v>15</v>
      </c>
      <c r="L83" s="150">
        <f>SUM(L80:L82)</f>
        <v>0</v>
      </c>
      <c r="M83" s="150">
        <f>SUM(M80:M82)</f>
        <v>0</v>
      </c>
      <c r="N83" s="150">
        <f>SUM(N80:N82)</f>
        <v>0</v>
      </c>
    </row>
    <row r="84" spans="1:15" s="3" customFormat="1" ht="30" customHeight="1" thickBot="1" x14ac:dyDescent="0.4">
      <c r="A84" s="210"/>
      <c r="B84" s="211"/>
      <c r="C84" s="211"/>
      <c r="D84" s="212"/>
      <c r="E84" s="213"/>
      <c r="F84" s="218"/>
      <c r="G84" s="155"/>
      <c r="H84" s="219" t="s">
        <v>16</v>
      </c>
      <c r="I84" s="220"/>
      <c r="J84" s="220"/>
      <c r="K84" s="221"/>
      <c r="L84" s="222">
        <f>SUM(L83)</f>
        <v>0</v>
      </c>
      <c r="M84" s="222">
        <f>SUM(M83)</f>
        <v>0</v>
      </c>
      <c r="N84" s="222">
        <f>SUM(N83)</f>
        <v>0</v>
      </c>
    </row>
    <row r="85" spans="1:15" s="3" customFormat="1" ht="30" customHeight="1" x14ac:dyDescent="0.35">
      <c r="A85" s="170">
        <v>5</v>
      </c>
      <c r="B85" s="171">
        <v>2</v>
      </c>
      <c r="C85" s="171">
        <v>1</v>
      </c>
      <c r="D85" s="172">
        <v>1</v>
      </c>
      <c r="E85" s="173">
        <v>4</v>
      </c>
      <c r="F85" s="126" t="s">
        <v>143</v>
      </c>
      <c r="G85" s="127"/>
      <c r="H85" s="200" t="s">
        <v>59</v>
      </c>
      <c r="I85" s="201" t="s">
        <v>317</v>
      </c>
      <c r="J85" s="189" t="s">
        <v>60</v>
      </c>
      <c r="K85" s="190" t="s">
        <v>14</v>
      </c>
      <c r="L85" s="144">
        <v>0</v>
      </c>
      <c r="M85" s="144">
        <v>0</v>
      </c>
      <c r="N85" s="175">
        <v>0</v>
      </c>
      <c r="O85" s="134"/>
    </row>
    <row r="86" spans="1:15" s="3" customFormat="1" ht="30" customHeight="1" x14ac:dyDescent="0.35">
      <c r="A86" s="176"/>
      <c r="B86" s="177"/>
      <c r="C86" s="177"/>
      <c r="D86" s="178"/>
      <c r="E86" s="179"/>
      <c r="F86" s="139"/>
      <c r="G86" s="127"/>
      <c r="H86" s="205"/>
      <c r="I86" s="192"/>
      <c r="J86" s="193"/>
      <c r="K86" s="190" t="s">
        <v>12</v>
      </c>
      <c r="L86" s="144">
        <v>0</v>
      </c>
      <c r="M86" s="144">
        <v>0</v>
      </c>
      <c r="N86" s="175">
        <v>0</v>
      </c>
    </row>
    <row r="87" spans="1:15" s="3" customFormat="1" ht="30" customHeight="1" thickBot="1" x14ac:dyDescent="0.4">
      <c r="A87" s="176"/>
      <c r="B87" s="177"/>
      <c r="C87" s="177"/>
      <c r="D87" s="178"/>
      <c r="E87" s="179"/>
      <c r="F87" s="139"/>
      <c r="G87" s="127"/>
      <c r="H87" s="205"/>
      <c r="I87" s="192"/>
      <c r="J87" s="193"/>
      <c r="K87" s="190" t="s">
        <v>89</v>
      </c>
      <c r="L87" s="144">
        <v>0</v>
      </c>
      <c r="M87" s="144">
        <v>0</v>
      </c>
      <c r="N87" s="175">
        <v>0</v>
      </c>
    </row>
    <row r="88" spans="1:15" s="3" customFormat="1" ht="30" customHeight="1" thickBot="1" x14ac:dyDescent="0.4">
      <c r="A88" s="176"/>
      <c r="B88" s="177"/>
      <c r="C88" s="177"/>
      <c r="D88" s="178"/>
      <c r="E88" s="179"/>
      <c r="F88" s="139"/>
      <c r="G88" s="127"/>
      <c r="H88" s="233"/>
      <c r="I88" s="207"/>
      <c r="J88" s="225"/>
      <c r="K88" s="149" t="s">
        <v>15</v>
      </c>
      <c r="L88" s="150">
        <f>SUM(L85:L87)</f>
        <v>0</v>
      </c>
      <c r="M88" s="150">
        <f>SUM(M85:M87)</f>
        <v>0</v>
      </c>
      <c r="N88" s="150">
        <f>SUM(N85:N87)</f>
        <v>0</v>
      </c>
    </row>
    <row r="89" spans="1:15" s="3" customFormat="1" ht="30" customHeight="1" thickBot="1" x14ac:dyDescent="0.4">
      <c r="A89" s="176"/>
      <c r="B89" s="177"/>
      <c r="C89" s="177"/>
      <c r="D89" s="178"/>
      <c r="E89" s="179"/>
      <c r="F89" s="139"/>
      <c r="G89" s="155"/>
      <c r="H89" s="219" t="s">
        <v>16</v>
      </c>
      <c r="I89" s="220"/>
      <c r="J89" s="220"/>
      <c r="K89" s="221"/>
      <c r="L89" s="222">
        <f>SUM(L88)</f>
        <v>0</v>
      </c>
      <c r="M89" s="222">
        <f>SUM(M88)</f>
        <v>0</v>
      </c>
      <c r="N89" s="222">
        <f>SUM(N88)</f>
        <v>0</v>
      </c>
    </row>
    <row r="90" spans="1:15" s="3" customFormat="1" ht="30" customHeight="1" x14ac:dyDescent="0.35">
      <c r="A90" s="170">
        <v>5</v>
      </c>
      <c r="B90" s="171">
        <v>2</v>
      </c>
      <c r="C90" s="171">
        <v>1</v>
      </c>
      <c r="D90" s="271">
        <v>1</v>
      </c>
      <c r="E90" s="173">
        <v>5</v>
      </c>
      <c r="F90" s="126" t="s">
        <v>144</v>
      </c>
      <c r="G90" s="127"/>
      <c r="H90" s="272" t="s">
        <v>61</v>
      </c>
      <c r="I90" s="196" t="s">
        <v>325</v>
      </c>
      <c r="J90" s="196" t="s">
        <v>11</v>
      </c>
      <c r="K90" s="273" t="s">
        <v>28</v>
      </c>
      <c r="L90" s="203">
        <v>20</v>
      </c>
      <c r="M90" s="274">
        <v>20</v>
      </c>
      <c r="N90" s="145">
        <v>10</v>
      </c>
    </row>
    <row r="91" spans="1:15" s="3" customFormat="1" ht="30" customHeight="1" thickBot="1" x14ac:dyDescent="0.4">
      <c r="A91" s="176"/>
      <c r="B91" s="177"/>
      <c r="C91" s="177"/>
      <c r="D91" s="275"/>
      <c r="E91" s="179"/>
      <c r="F91" s="139"/>
      <c r="G91" s="127"/>
      <c r="H91" s="276"/>
      <c r="I91" s="215"/>
      <c r="J91" s="215"/>
      <c r="K91" s="277" t="s">
        <v>14</v>
      </c>
      <c r="L91" s="278">
        <v>10</v>
      </c>
      <c r="M91" s="279">
        <v>10</v>
      </c>
      <c r="N91" s="280">
        <v>10</v>
      </c>
    </row>
    <row r="92" spans="1:15" s="3" customFormat="1" ht="30" customHeight="1" thickBot="1" x14ac:dyDescent="0.4">
      <c r="A92" s="176"/>
      <c r="B92" s="177"/>
      <c r="C92" s="177"/>
      <c r="D92" s="275"/>
      <c r="E92" s="179"/>
      <c r="F92" s="139"/>
      <c r="G92" s="127"/>
      <c r="H92" s="276"/>
      <c r="I92" s="215"/>
      <c r="J92" s="217"/>
      <c r="K92" s="149" t="s">
        <v>15</v>
      </c>
      <c r="L92" s="281">
        <f>SUM(L90:L91)</f>
        <v>30</v>
      </c>
      <c r="M92" s="281">
        <f>SUM(M90:M91)</f>
        <v>30</v>
      </c>
      <c r="N92" s="281">
        <f>SUM(N90:N91)</f>
        <v>20</v>
      </c>
    </row>
    <row r="93" spans="1:15" s="3" customFormat="1" ht="30" customHeight="1" x14ac:dyDescent="0.35">
      <c r="A93" s="176"/>
      <c r="B93" s="177"/>
      <c r="C93" s="177"/>
      <c r="D93" s="275"/>
      <c r="E93" s="179"/>
      <c r="F93" s="139"/>
      <c r="G93" s="127"/>
      <c r="H93" s="276" t="s">
        <v>63</v>
      </c>
      <c r="I93" s="215" t="s">
        <v>64</v>
      </c>
      <c r="J93" s="215" t="s">
        <v>24</v>
      </c>
      <c r="K93" s="282" t="s">
        <v>28</v>
      </c>
      <c r="L93" s="144">
        <v>0</v>
      </c>
      <c r="M93" s="144">
        <v>0</v>
      </c>
      <c r="N93" s="175">
        <v>0</v>
      </c>
    </row>
    <row r="94" spans="1:15" s="3" customFormat="1" ht="30" customHeight="1" thickBot="1" x14ac:dyDescent="0.4">
      <c r="A94" s="176"/>
      <c r="B94" s="177"/>
      <c r="C94" s="177"/>
      <c r="D94" s="275"/>
      <c r="E94" s="179"/>
      <c r="F94" s="139"/>
      <c r="G94" s="127"/>
      <c r="H94" s="276"/>
      <c r="I94" s="215"/>
      <c r="J94" s="215"/>
      <c r="K94" s="283" t="s">
        <v>14</v>
      </c>
      <c r="L94" s="278">
        <v>0</v>
      </c>
      <c r="M94" s="278">
        <v>0</v>
      </c>
      <c r="N94" s="175">
        <v>0</v>
      </c>
    </row>
    <row r="95" spans="1:15" s="3" customFormat="1" ht="30" customHeight="1" thickBot="1" x14ac:dyDescent="0.4">
      <c r="A95" s="176"/>
      <c r="B95" s="177"/>
      <c r="C95" s="177"/>
      <c r="D95" s="275"/>
      <c r="E95" s="179"/>
      <c r="F95" s="139"/>
      <c r="G95" s="127"/>
      <c r="H95" s="276"/>
      <c r="I95" s="215"/>
      <c r="J95" s="217"/>
      <c r="K95" s="198" t="s">
        <v>15</v>
      </c>
      <c r="L95" s="284">
        <f t="shared" ref="L95:N95" si="15">SUM(L93:L94)</f>
        <v>0</v>
      </c>
      <c r="M95" s="284">
        <f t="shared" si="15"/>
        <v>0</v>
      </c>
      <c r="N95" s="284">
        <f t="shared" si="15"/>
        <v>0</v>
      </c>
    </row>
    <row r="96" spans="1:15" s="3" customFormat="1" ht="30" customHeight="1" x14ac:dyDescent="0.35">
      <c r="A96" s="176"/>
      <c r="B96" s="177"/>
      <c r="C96" s="177"/>
      <c r="D96" s="275"/>
      <c r="E96" s="179"/>
      <c r="F96" s="139"/>
      <c r="G96" s="127"/>
      <c r="H96" s="276" t="s">
        <v>65</v>
      </c>
      <c r="I96" s="215" t="s">
        <v>66</v>
      </c>
      <c r="J96" s="215" t="s">
        <v>11</v>
      </c>
      <c r="K96" s="273" t="s">
        <v>28</v>
      </c>
      <c r="L96" s="203">
        <v>0</v>
      </c>
      <c r="M96" s="203">
        <v>0</v>
      </c>
      <c r="N96" s="175">
        <v>0</v>
      </c>
    </row>
    <row r="97" spans="1:15" s="3" customFormat="1" ht="30" customHeight="1" thickBot="1" x14ac:dyDescent="0.4">
      <c r="A97" s="176"/>
      <c r="B97" s="177"/>
      <c r="C97" s="177"/>
      <c r="D97" s="275"/>
      <c r="E97" s="179"/>
      <c r="F97" s="139"/>
      <c r="G97" s="127"/>
      <c r="H97" s="276"/>
      <c r="I97" s="215"/>
      <c r="J97" s="215"/>
      <c r="K97" s="277" t="s">
        <v>14</v>
      </c>
      <c r="L97" s="278">
        <v>0</v>
      </c>
      <c r="M97" s="278">
        <v>0</v>
      </c>
      <c r="N97" s="285">
        <v>0</v>
      </c>
      <c r="O97" s="194"/>
    </row>
    <row r="98" spans="1:15" s="3" customFormat="1" ht="30" customHeight="1" thickBot="1" x14ac:dyDescent="0.4">
      <c r="A98" s="176"/>
      <c r="B98" s="177"/>
      <c r="C98" s="177"/>
      <c r="D98" s="275"/>
      <c r="E98" s="179"/>
      <c r="F98" s="139"/>
      <c r="G98" s="127"/>
      <c r="H98" s="276"/>
      <c r="I98" s="215"/>
      <c r="J98" s="217"/>
      <c r="K98" s="149" t="s">
        <v>15</v>
      </c>
      <c r="L98" s="199">
        <f t="shared" ref="L98:N98" si="16">SUM(L96:L97)</f>
        <v>0</v>
      </c>
      <c r="M98" s="199">
        <f t="shared" si="16"/>
        <v>0</v>
      </c>
      <c r="N98" s="199">
        <f t="shared" si="16"/>
        <v>0</v>
      </c>
    </row>
    <row r="99" spans="1:15" s="3" customFormat="1" ht="30" customHeight="1" x14ac:dyDescent="0.35">
      <c r="A99" s="176"/>
      <c r="B99" s="177"/>
      <c r="C99" s="177"/>
      <c r="D99" s="275"/>
      <c r="E99" s="179"/>
      <c r="F99" s="139"/>
      <c r="G99" s="127"/>
      <c r="H99" s="276" t="s">
        <v>68</v>
      </c>
      <c r="I99" s="215" t="s">
        <v>69</v>
      </c>
      <c r="J99" s="215" t="s">
        <v>24</v>
      </c>
      <c r="K99" s="282" t="s">
        <v>28</v>
      </c>
      <c r="L99" s="144">
        <v>0</v>
      </c>
      <c r="M99" s="144">
        <v>0</v>
      </c>
      <c r="N99" s="175">
        <v>0</v>
      </c>
    </row>
    <row r="100" spans="1:15" s="3" customFormat="1" ht="30" customHeight="1" thickBot="1" x14ac:dyDescent="0.4">
      <c r="A100" s="176"/>
      <c r="B100" s="177"/>
      <c r="C100" s="177"/>
      <c r="D100" s="275"/>
      <c r="E100" s="179"/>
      <c r="F100" s="139"/>
      <c r="G100" s="127"/>
      <c r="H100" s="276"/>
      <c r="I100" s="215"/>
      <c r="J100" s="215"/>
      <c r="K100" s="283" t="s">
        <v>14</v>
      </c>
      <c r="L100" s="278">
        <v>0</v>
      </c>
      <c r="M100" s="278">
        <v>0</v>
      </c>
      <c r="N100" s="175">
        <v>0</v>
      </c>
    </row>
    <row r="101" spans="1:15" s="3" customFormat="1" ht="30" customHeight="1" thickBot="1" x14ac:dyDescent="0.4">
      <c r="A101" s="176"/>
      <c r="B101" s="177"/>
      <c r="C101" s="177"/>
      <c r="D101" s="275"/>
      <c r="E101" s="179"/>
      <c r="F101" s="139"/>
      <c r="G101" s="127"/>
      <c r="H101" s="276"/>
      <c r="I101" s="215"/>
      <c r="J101" s="217"/>
      <c r="K101" s="198" t="s">
        <v>15</v>
      </c>
      <c r="L101" s="284">
        <f t="shared" ref="L101:N101" si="17">SUM(L99:L100)</f>
        <v>0</v>
      </c>
      <c r="M101" s="284">
        <f t="shared" si="17"/>
        <v>0</v>
      </c>
      <c r="N101" s="284">
        <f t="shared" si="17"/>
        <v>0</v>
      </c>
    </row>
    <row r="102" spans="1:15" s="3" customFormat="1" ht="30" customHeight="1" x14ac:dyDescent="0.35">
      <c r="A102" s="176"/>
      <c r="B102" s="177"/>
      <c r="C102" s="177"/>
      <c r="D102" s="275"/>
      <c r="E102" s="179"/>
      <c r="F102" s="139"/>
      <c r="G102" s="127"/>
      <c r="H102" s="276" t="s">
        <v>71</v>
      </c>
      <c r="I102" s="286" t="s">
        <v>326</v>
      </c>
      <c r="J102" s="215" t="s">
        <v>11</v>
      </c>
      <c r="K102" s="273" t="s">
        <v>28</v>
      </c>
      <c r="L102" s="203">
        <v>0</v>
      </c>
      <c r="M102" s="274">
        <v>0</v>
      </c>
      <c r="N102" s="145">
        <v>0</v>
      </c>
    </row>
    <row r="103" spans="1:15" s="3" customFormat="1" ht="30" customHeight="1" thickBot="1" x14ac:dyDescent="0.4">
      <c r="A103" s="176"/>
      <c r="B103" s="177"/>
      <c r="C103" s="177"/>
      <c r="D103" s="275"/>
      <c r="E103" s="179"/>
      <c r="F103" s="139"/>
      <c r="G103" s="127"/>
      <c r="H103" s="276"/>
      <c r="I103" s="287"/>
      <c r="J103" s="215"/>
      <c r="K103" s="277" t="s">
        <v>14</v>
      </c>
      <c r="L103" s="278">
        <v>0</v>
      </c>
      <c r="M103" s="279">
        <v>0</v>
      </c>
      <c r="N103" s="280">
        <v>0</v>
      </c>
    </row>
    <row r="104" spans="1:15" s="3" customFormat="1" ht="30" customHeight="1" thickBot="1" x14ac:dyDescent="0.4">
      <c r="A104" s="176"/>
      <c r="B104" s="177"/>
      <c r="C104" s="177"/>
      <c r="D104" s="275"/>
      <c r="E104" s="179"/>
      <c r="F104" s="139"/>
      <c r="G104" s="127"/>
      <c r="H104" s="276"/>
      <c r="I104" s="287"/>
      <c r="J104" s="217"/>
      <c r="K104" s="149" t="s">
        <v>15</v>
      </c>
      <c r="L104" s="281">
        <f t="shared" ref="L104:N104" si="18">SUM(L102:L103)</f>
        <v>0</v>
      </c>
      <c r="M104" s="281">
        <f t="shared" si="18"/>
        <v>0</v>
      </c>
      <c r="N104" s="281">
        <f t="shared" si="18"/>
        <v>0</v>
      </c>
    </row>
    <row r="105" spans="1:15" s="3" customFormat="1" ht="30" customHeight="1" x14ac:dyDescent="0.35">
      <c r="A105" s="176"/>
      <c r="B105" s="177"/>
      <c r="C105" s="177"/>
      <c r="D105" s="275"/>
      <c r="E105" s="179"/>
      <c r="F105" s="139"/>
      <c r="G105" s="127"/>
      <c r="H105" s="174" t="s">
        <v>72</v>
      </c>
      <c r="I105" s="201" t="s">
        <v>73</v>
      </c>
      <c r="J105" s="201" t="s">
        <v>11</v>
      </c>
      <c r="K105" s="273" t="s">
        <v>28</v>
      </c>
      <c r="L105" s="203">
        <v>0</v>
      </c>
      <c r="M105" s="274">
        <v>0</v>
      </c>
      <c r="N105" s="145">
        <v>0</v>
      </c>
    </row>
    <row r="106" spans="1:15" s="3" customFormat="1" ht="30" customHeight="1" thickBot="1" x14ac:dyDescent="0.4">
      <c r="A106" s="176"/>
      <c r="B106" s="177"/>
      <c r="C106" s="177"/>
      <c r="D106" s="275"/>
      <c r="E106" s="179"/>
      <c r="F106" s="139"/>
      <c r="G106" s="127"/>
      <c r="H106" s="180"/>
      <c r="I106" s="192"/>
      <c r="J106" s="192"/>
      <c r="K106" s="277" t="s">
        <v>14</v>
      </c>
      <c r="L106" s="278">
        <v>0</v>
      </c>
      <c r="M106" s="279">
        <v>0</v>
      </c>
      <c r="N106" s="280">
        <v>0</v>
      </c>
    </row>
    <row r="107" spans="1:15" s="3" customFormat="1" ht="30" customHeight="1" thickBot="1" x14ac:dyDescent="0.4">
      <c r="A107" s="176"/>
      <c r="B107" s="177"/>
      <c r="C107" s="177"/>
      <c r="D107" s="275"/>
      <c r="E107" s="179"/>
      <c r="F107" s="139"/>
      <c r="G107" s="127"/>
      <c r="H107" s="272"/>
      <c r="I107" s="196"/>
      <c r="J107" s="196"/>
      <c r="K107" s="288" t="s">
        <v>15</v>
      </c>
      <c r="L107" s="289">
        <f t="shared" ref="L107:N107" si="19">SUM(L105:L106)</f>
        <v>0</v>
      </c>
      <c r="M107" s="289">
        <f t="shared" si="19"/>
        <v>0</v>
      </c>
      <c r="N107" s="289">
        <f t="shared" si="19"/>
        <v>0</v>
      </c>
    </row>
    <row r="108" spans="1:15" s="3" customFormat="1" ht="30" customHeight="1" x14ac:dyDescent="0.35">
      <c r="A108" s="176"/>
      <c r="B108" s="177"/>
      <c r="C108" s="177"/>
      <c r="D108" s="275"/>
      <c r="E108" s="179"/>
      <c r="F108" s="139"/>
      <c r="G108" s="127"/>
      <c r="H108" s="174" t="s">
        <v>74</v>
      </c>
      <c r="I108" s="201" t="s">
        <v>75</v>
      </c>
      <c r="J108" s="201" t="s">
        <v>11</v>
      </c>
      <c r="K108" s="131" t="s">
        <v>28</v>
      </c>
      <c r="L108" s="203">
        <v>0</v>
      </c>
      <c r="M108" s="274">
        <v>0</v>
      </c>
      <c r="N108" s="145">
        <v>0</v>
      </c>
    </row>
    <row r="109" spans="1:15" s="3" customFormat="1" ht="30" customHeight="1" thickBot="1" x14ac:dyDescent="0.4">
      <c r="A109" s="176"/>
      <c r="B109" s="177"/>
      <c r="C109" s="177"/>
      <c r="D109" s="275"/>
      <c r="E109" s="179"/>
      <c r="F109" s="139"/>
      <c r="G109" s="127"/>
      <c r="H109" s="180"/>
      <c r="I109" s="192"/>
      <c r="J109" s="192"/>
      <c r="K109" s="277" t="s">
        <v>14</v>
      </c>
      <c r="L109" s="278">
        <v>0</v>
      </c>
      <c r="M109" s="279">
        <v>0</v>
      </c>
      <c r="N109" s="280">
        <v>0</v>
      </c>
    </row>
    <row r="110" spans="1:15" s="3" customFormat="1" ht="30" customHeight="1" thickBot="1" x14ac:dyDescent="0.4">
      <c r="A110" s="176"/>
      <c r="B110" s="177"/>
      <c r="C110" s="177"/>
      <c r="D110" s="275"/>
      <c r="E110" s="179"/>
      <c r="F110" s="139"/>
      <c r="G110" s="127"/>
      <c r="H110" s="272"/>
      <c r="I110" s="196"/>
      <c r="J110" s="196"/>
      <c r="K110" s="149" t="s">
        <v>15</v>
      </c>
      <c r="L110" s="150">
        <f t="shared" ref="L110:N110" si="20">SUM(L108:L109)</f>
        <v>0</v>
      </c>
      <c r="M110" s="150">
        <f t="shared" si="20"/>
        <v>0</v>
      </c>
      <c r="N110" s="150">
        <f t="shared" si="20"/>
        <v>0</v>
      </c>
    </row>
    <row r="111" spans="1:15" s="3" customFormat="1" ht="30" customHeight="1" x14ac:dyDescent="0.35">
      <c r="A111" s="176"/>
      <c r="B111" s="177"/>
      <c r="C111" s="177"/>
      <c r="D111" s="275"/>
      <c r="E111" s="179"/>
      <c r="F111" s="139"/>
      <c r="G111" s="127"/>
      <c r="H111" s="276" t="s">
        <v>76</v>
      </c>
      <c r="I111" s="286" t="s">
        <v>77</v>
      </c>
      <c r="J111" s="215" t="s">
        <v>24</v>
      </c>
      <c r="K111" s="190" t="s">
        <v>28</v>
      </c>
      <c r="L111" s="203">
        <v>0</v>
      </c>
      <c r="M111" s="144">
        <v>0</v>
      </c>
      <c r="N111" s="175">
        <v>0</v>
      </c>
    </row>
    <row r="112" spans="1:15" s="3" customFormat="1" ht="30" customHeight="1" thickBot="1" x14ac:dyDescent="0.4">
      <c r="A112" s="176"/>
      <c r="B112" s="177"/>
      <c r="C112" s="177"/>
      <c r="D112" s="275"/>
      <c r="E112" s="179"/>
      <c r="F112" s="139"/>
      <c r="G112" s="127"/>
      <c r="H112" s="276"/>
      <c r="I112" s="287"/>
      <c r="J112" s="215"/>
      <c r="K112" s="283" t="s">
        <v>14</v>
      </c>
      <c r="L112" s="144">
        <v>0</v>
      </c>
      <c r="M112" s="144">
        <v>0</v>
      </c>
      <c r="N112" s="175">
        <v>0</v>
      </c>
    </row>
    <row r="113" spans="1:15" s="3" customFormat="1" ht="30" customHeight="1" thickBot="1" x14ac:dyDescent="0.4">
      <c r="A113" s="176"/>
      <c r="B113" s="177"/>
      <c r="C113" s="177"/>
      <c r="D113" s="275"/>
      <c r="E113" s="179"/>
      <c r="F113" s="139"/>
      <c r="G113" s="127"/>
      <c r="H113" s="174"/>
      <c r="I113" s="290"/>
      <c r="J113" s="189"/>
      <c r="K113" s="198" t="s">
        <v>15</v>
      </c>
      <c r="L113" s="284">
        <f t="shared" ref="L113:N113" si="21">SUM(L111:L112)</f>
        <v>0</v>
      </c>
      <c r="M113" s="284">
        <f t="shared" si="21"/>
        <v>0</v>
      </c>
      <c r="N113" s="284">
        <f t="shared" si="21"/>
        <v>0</v>
      </c>
    </row>
    <row r="114" spans="1:15" s="3" customFormat="1" ht="30" customHeight="1" x14ac:dyDescent="0.35">
      <c r="A114" s="176"/>
      <c r="B114" s="177"/>
      <c r="C114" s="177"/>
      <c r="D114" s="275"/>
      <c r="E114" s="179"/>
      <c r="F114" s="139"/>
      <c r="G114" s="127"/>
      <c r="H114" s="276" t="s">
        <v>78</v>
      </c>
      <c r="I114" s="215" t="s">
        <v>79</v>
      </c>
      <c r="J114" s="215" t="s">
        <v>11</v>
      </c>
      <c r="K114" s="273" t="s">
        <v>28</v>
      </c>
      <c r="L114" s="203">
        <v>0</v>
      </c>
      <c r="M114" s="274">
        <v>0</v>
      </c>
      <c r="N114" s="145">
        <v>0</v>
      </c>
    </row>
    <row r="115" spans="1:15" s="3" customFormat="1" ht="30" customHeight="1" thickBot="1" x14ac:dyDescent="0.4">
      <c r="A115" s="176"/>
      <c r="B115" s="177"/>
      <c r="C115" s="177"/>
      <c r="D115" s="275"/>
      <c r="E115" s="179"/>
      <c r="F115" s="139"/>
      <c r="G115" s="127"/>
      <c r="H115" s="276"/>
      <c r="I115" s="215"/>
      <c r="J115" s="215"/>
      <c r="K115" s="277" t="s">
        <v>14</v>
      </c>
      <c r="L115" s="278">
        <v>0</v>
      </c>
      <c r="M115" s="279">
        <v>0</v>
      </c>
      <c r="N115" s="280">
        <v>0</v>
      </c>
    </row>
    <row r="116" spans="1:15" s="3" customFormat="1" ht="30" customHeight="1" thickBot="1" x14ac:dyDescent="0.4">
      <c r="A116" s="176"/>
      <c r="B116" s="177"/>
      <c r="C116" s="177"/>
      <c r="D116" s="275"/>
      <c r="E116" s="179"/>
      <c r="F116" s="139"/>
      <c r="G116" s="127"/>
      <c r="H116" s="174"/>
      <c r="I116" s="201"/>
      <c r="J116" s="189"/>
      <c r="K116" s="149" t="s">
        <v>15</v>
      </c>
      <c r="L116" s="281">
        <f t="shared" ref="L116:N116" si="22">SUM(L114:L115)</f>
        <v>0</v>
      </c>
      <c r="M116" s="281">
        <f t="shared" si="22"/>
        <v>0</v>
      </c>
      <c r="N116" s="281">
        <f t="shared" si="22"/>
        <v>0</v>
      </c>
    </row>
    <row r="117" spans="1:15" s="3" customFormat="1" ht="30" customHeight="1" x14ac:dyDescent="0.35">
      <c r="A117" s="176"/>
      <c r="B117" s="177"/>
      <c r="C117" s="177"/>
      <c r="D117" s="275"/>
      <c r="E117" s="179"/>
      <c r="F117" s="139"/>
      <c r="G117" s="127"/>
      <c r="H117" s="276" t="s">
        <v>80</v>
      </c>
      <c r="I117" s="215" t="s">
        <v>81</v>
      </c>
      <c r="J117" s="215" t="s">
        <v>11</v>
      </c>
      <c r="K117" s="273" t="s">
        <v>28</v>
      </c>
      <c r="L117" s="203">
        <v>0</v>
      </c>
      <c r="M117" s="274">
        <v>0</v>
      </c>
      <c r="N117" s="145">
        <v>0</v>
      </c>
      <c r="O117" s="194"/>
    </row>
    <row r="118" spans="1:15" s="3" customFormat="1" ht="30" customHeight="1" thickBot="1" x14ac:dyDescent="0.4">
      <c r="A118" s="176"/>
      <c r="B118" s="177"/>
      <c r="C118" s="177"/>
      <c r="D118" s="275"/>
      <c r="E118" s="179"/>
      <c r="F118" s="139"/>
      <c r="G118" s="127"/>
      <c r="H118" s="276"/>
      <c r="I118" s="215"/>
      <c r="J118" s="215"/>
      <c r="K118" s="277" t="s">
        <v>14</v>
      </c>
      <c r="L118" s="203">
        <v>0</v>
      </c>
      <c r="M118" s="279">
        <v>0</v>
      </c>
      <c r="N118" s="280">
        <v>0</v>
      </c>
    </row>
    <row r="119" spans="1:15" s="3" customFormat="1" ht="30" customHeight="1" thickBot="1" x14ac:dyDescent="0.4">
      <c r="A119" s="176"/>
      <c r="B119" s="177"/>
      <c r="C119" s="177"/>
      <c r="D119" s="275"/>
      <c r="E119" s="179"/>
      <c r="F119" s="139"/>
      <c r="G119" s="127"/>
      <c r="H119" s="174"/>
      <c r="I119" s="201"/>
      <c r="J119" s="189"/>
      <c r="K119" s="149" t="s">
        <v>15</v>
      </c>
      <c r="L119" s="281">
        <f t="shared" ref="L119:N119" si="23">SUM(L117:L118)</f>
        <v>0</v>
      </c>
      <c r="M119" s="281">
        <f t="shared" si="23"/>
        <v>0</v>
      </c>
      <c r="N119" s="281">
        <f t="shared" si="23"/>
        <v>0</v>
      </c>
    </row>
    <row r="120" spans="1:15" s="3" customFormat="1" ht="30" customHeight="1" x14ac:dyDescent="0.35">
      <c r="A120" s="176"/>
      <c r="B120" s="177"/>
      <c r="C120" s="177"/>
      <c r="D120" s="275"/>
      <c r="E120" s="179"/>
      <c r="F120" s="139"/>
      <c r="G120" s="127"/>
      <c r="H120" s="276" t="s">
        <v>82</v>
      </c>
      <c r="I120" s="215" t="s">
        <v>83</v>
      </c>
      <c r="J120" s="215" t="s">
        <v>11</v>
      </c>
      <c r="K120" s="291" t="s">
        <v>28</v>
      </c>
      <c r="L120" s="203">
        <v>900</v>
      </c>
      <c r="M120" s="274">
        <v>900</v>
      </c>
      <c r="N120" s="145">
        <v>900</v>
      </c>
    </row>
    <row r="121" spans="1:15" s="3" customFormat="1" ht="30" customHeight="1" thickBot="1" x14ac:dyDescent="0.4">
      <c r="A121" s="176"/>
      <c r="B121" s="177"/>
      <c r="C121" s="177"/>
      <c r="D121" s="275"/>
      <c r="E121" s="179"/>
      <c r="F121" s="139"/>
      <c r="G121" s="127"/>
      <c r="H121" s="276"/>
      <c r="I121" s="215"/>
      <c r="J121" s="215"/>
      <c r="K121" s="292" t="s">
        <v>14</v>
      </c>
      <c r="L121" s="278">
        <v>100</v>
      </c>
      <c r="M121" s="279">
        <v>8100</v>
      </c>
      <c r="N121" s="280">
        <v>2900</v>
      </c>
      <c r="O121" s="194"/>
    </row>
    <row r="122" spans="1:15" s="3" customFormat="1" ht="30" customHeight="1" thickBot="1" x14ac:dyDescent="0.4">
      <c r="A122" s="176"/>
      <c r="B122" s="177"/>
      <c r="C122" s="177"/>
      <c r="D122" s="275"/>
      <c r="E122" s="179"/>
      <c r="F122" s="139"/>
      <c r="G122" s="127"/>
      <c r="H122" s="276"/>
      <c r="I122" s="215"/>
      <c r="J122" s="215"/>
      <c r="K122" s="293" t="s">
        <v>15</v>
      </c>
      <c r="L122" s="281">
        <f>SUM(L120:L121)</f>
        <v>1000</v>
      </c>
      <c r="M122" s="281">
        <f t="shared" ref="M122:N122" si="24">SUM(M120:M121)</f>
        <v>9000</v>
      </c>
      <c r="N122" s="281">
        <f t="shared" si="24"/>
        <v>3800</v>
      </c>
    </row>
    <row r="123" spans="1:15" s="3" customFormat="1" ht="30" customHeight="1" x14ac:dyDescent="0.35">
      <c r="A123" s="176"/>
      <c r="B123" s="177"/>
      <c r="C123" s="177"/>
      <c r="D123" s="275"/>
      <c r="E123" s="179"/>
      <c r="F123" s="139"/>
      <c r="G123" s="173"/>
      <c r="H123" s="245" t="s">
        <v>292</v>
      </c>
      <c r="I123" s="270" t="s">
        <v>293</v>
      </c>
      <c r="J123" s="215" t="s">
        <v>11</v>
      </c>
      <c r="K123" s="294" t="s">
        <v>28</v>
      </c>
      <c r="L123" s="203">
        <v>10</v>
      </c>
      <c r="M123" s="274">
        <v>0</v>
      </c>
      <c r="N123" s="295">
        <v>0</v>
      </c>
    </row>
    <row r="124" spans="1:15" s="3" customFormat="1" ht="30" customHeight="1" thickBot="1" x14ac:dyDescent="0.4">
      <c r="A124" s="176"/>
      <c r="B124" s="177"/>
      <c r="C124" s="177"/>
      <c r="D124" s="275"/>
      <c r="E124" s="179"/>
      <c r="F124" s="139"/>
      <c r="G124" s="296"/>
      <c r="H124" s="245"/>
      <c r="I124" s="270"/>
      <c r="J124" s="215"/>
      <c r="K124" s="297" t="s">
        <v>14</v>
      </c>
      <c r="L124" s="278">
        <v>0</v>
      </c>
      <c r="M124" s="279">
        <v>0</v>
      </c>
      <c r="N124" s="298">
        <v>0</v>
      </c>
    </row>
    <row r="125" spans="1:15" s="3" customFormat="1" ht="30" customHeight="1" thickBot="1" x14ac:dyDescent="0.4">
      <c r="A125" s="176"/>
      <c r="B125" s="177"/>
      <c r="C125" s="177"/>
      <c r="D125" s="275"/>
      <c r="E125" s="179"/>
      <c r="F125" s="139"/>
      <c r="G125" s="299"/>
      <c r="H125" s="245"/>
      <c r="I125" s="270"/>
      <c r="J125" s="215"/>
      <c r="K125" s="300" t="s">
        <v>15</v>
      </c>
      <c r="L125" s="301">
        <f t="shared" ref="L125:M125" si="25">SUM(L123:L124)</f>
        <v>10</v>
      </c>
      <c r="M125" s="301">
        <f t="shared" si="25"/>
        <v>0</v>
      </c>
      <c r="N125" s="301">
        <f>SUM(N123:N124)</f>
        <v>0</v>
      </c>
    </row>
    <row r="126" spans="1:15" s="3" customFormat="1" ht="30" customHeight="1" x14ac:dyDescent="0.35">
      <c r="A126" s="176"/>
      <c r="B126" s="177"/>
      <c r="C126" s="177"/>
      <c r="D126" s="275"/>
      <c r="E126" s="179"/>
      <c r="F126" s="139"/>
      <c r="G126" s="173"/>
      <c r="H126" s="245" t="s">
        <v>294</v>
      </c>
      <c r="I126" s="215" t="s">
        <v>396</v>
      </c>
      <c r="J126" s="189" t="s">
        <v>11</v>
      </c>
      <c r="K126" s="302" t="s">
        <v>27</v>
      </c>
      <c r="L126" s="303">
        <v>0</v>
      </c>
      <c r="M126" s="303">
        <v>0</v>
      </c>
      <c r="N126" s="304">
        <v>0</v>
      </c>
      <c r="O126" s="134"/>
    </row>
    <row r="127" spans="1:15" s="3" customFormat="1" ht="30" customHeight="1" thickBot="1" x14ac:dyDescent="0.4">
      <c r="A127" s="176"/>
      <c r="B127" s="177"/>
      <c r="C127" s="177"/>
      <c r="D127" s="275"/>
      <c r="E127" s="179"/>
      <c r="F127" s="139"/>
      <c r="G127" s="296"/>
      <c r="H127" s="245"/>
      <c r="I127" s="215"/>
      <c r="J127" s="193"/>
      <c r="K127" s="305" t="s">
        <v>14</v>
      </c>
      <c r="L127" s="306">
        <v>0</v>
      </c>
      <c r="M127" s="306">
        <v>0</v>
      </c>
      <c r="N127" s="307">
        <v>0</v>
      </c>
    </row>
    <row r="128" spans="1:15" s="3" customFormat="1" ht="30" customHeight="1" x14ac:dyDescent="0.35">
      <c r="A128" s="176"/>
      <c r="B128" s="177"/>
      <c r="C128" s="177"/>
      <c r="D128" s="275"/>
      <c r="E128" s="179"/>
      <c r="F128" s="139"/>
      <c r="G128" s="299"/>
      <c r="H128" s="308"/>
      <c r="I128" s="309"/>
      <c r="J128" s="193"/>
      <c r="K128" s="310" t="s">
        <v>15</v>
      </c>
      <c r="L128" s="311">
        <f>SUM(L126:L127)</f>
        <v>0</v>
      </c>
      <c r="M128" s="311">
        <f>SUM(M126:M127)</f>
        <v>0</v>
      </c>
      <c r="N128" s="311">
        <f>SUM(N126:N127)</f>
        <v>0</v>
      </c>
    </row>
    <row r="129" spans="1:1490" s="3" customFormat="1" ht="30" customHeight="1" x14ac:dyDescent="0.35">
      <c r="A129" s="176"/>
      <c r="B129" s="177"/>
      <c r="C129" s="177"/>
      <c r="D129" s="275"/>
      <c r="E129" s="179"/>
      <c r="F129" s="139"/>
      <c r="G129" s="173"/>
      <c r="H129" s="245" t="s">
        <v>320</v>
      </c>
      <c r="I129" s="215" t="s">
        <v>336</v>
      </c>
      <c r="J129" s="270" t="s">
        <v>337</v>
      </c>
      <c r="K129" s="312" t="s">
        <v>12</v>
      </c>
      <c r="L129" s="313">
        <v>0</v>
      </c>
      <c r="M129" s="313">
        <v>119</v>
      </c>
      <c r="N129" s="313">
        <v>178.5</v>
      </c>
      <c r="O129" s="134"/>
    </row>
    <row r="130" spans="1:1490" s="3" customFormat="1" ht="30" customHeight="1" x14ac:dyDescent="0.35">
      <c r="A130" s="176"/>
      <c r="B130" s="177"/>
      <c r="C130" s="177"/>
      <c r="D130" s="275"/>
      <c r="E130" s="179"/>
      <c r="F130" s="139"/>
      <c r="G130" s="296"/>
      <c r="H130" s="245"/>
      <c r="I130" s="215"/>
      <c r="J130" s="270"/>
      <c r="K130" s="312" t="s">
        <v>14</v>
      </c>
      <c r="L130" s="314">
        <v>20</v>
      </c>
      <c r="M130" s="313">
        <v>120</v>
      </c>
      <c r="N130" s="313">
        <v>210</v>
      </c>
      <c r="O130" s="315"/>
    </row>
    <row r="131" spans="1:1490" s="3" customFormat="1" ht="30" customHeight="1" thickBot="1" x14ac:dyDescent="0.4">
      <c r="A131" s="176"/>
      <c r="B131" s="177"/>
      <c r="C131" s="177"/>
      <c r="D131" s="275"/>
      <c r="E131" s="179"/>
      <c r="F131" s="139"/>
      <c r="G131" s="296"/>
      <c r="H131" s="308"/>
      <c r="I131" s="316"/>
      <c r="J131" s="130"/>
      <c r="K131" s="300" t="s">
        <v>15</v>
      </c>
      <c r="L131" s="317">
        <f>SUM(L129:L130)</f>
        <v>20</v>
      </c>
      <c r="M131" s="317">
        <f>SUM(M129:M130)</f>
        <v>239</v>
      </c>
      <c r="N131" s="317">
        <f>SUM(N129:N130)</f>
        <v>388.5</v>
      </c>
    </row>
    <row r="132" spans="1:1490" s="3" customFormat="1" ht="30" customHeight="1" thickBot="1" x14ac:dyDescent="0.4">
      <c r="A132" s="210"/>
      <c r="B132" s="211"/>
      <c r="C132" s="211"/>
      <c r="D132" s="318"/>
      <c r="E132" s="213"/>
      <c r="F132" s="218"/>
      <c r="G132" s="299"/>
      <c r="H132" s="319" t="s">
        <v>16</v>
      </c>
      <c r="I132" s="320"/>
      <c r="J132" s="320"/>
      <c r="K132" s="321"/>
      <c r="L132" s="322">
        <f>SUM(L125+L110+L107+L104+L101+L98+L95+L92+L116+L113+L119+L122+L128+L131)</f>
        <v>1060</v>
      </c>
      <c r="M132" s="322">
        <f>SUM(M125+M110+M107+M104+M101+M98+M95+M92+M116+M113+M119+M122+M128+M131)</f>
        <v>9269</v>
      </c>
      <c r="N132" s="322">
        <f>SUM(N125+N110+N107+N104+N101+N98+N95+N92+N116+N113+N119+N122+N128+N131)</f>
        <v>4208.5</v>
      </c>
    </row>
    <row r="133" spans="1:1490" s="3" customFormat="1" ht="30" customHeight="1" x14ac:dyDescent="0.35">
      <c r="A133" s="170">
        <v>5</v>
      </c>
      <c r="B133" s="171">
        <v>2</v>
      </c>
      <c r="C133" s="171">
        <v>1</v>
      </c>
      <c r="D133" s="271">
        <v>1</v>
      </c>
      <c r="E133" s="173">
        <v>7</v>
      </c>
      <c r="F133" s="126" t="s">
        <v>145</v>
      </c>
      <c r="G133" s="127"/>
      <c r="H133" s="128" t="s">
        <v>84</v>
      </c>
      <c r="I133" s="129" t="s">
        <v>85</v>
      </c>
      <c r="J133" s="130" t="s">
        <v>86</v>
      </c>
      <c r="K133" s="131" t="s">
        <v>28</v>
      </c>
      <c r="L133" s="203">
        <v>0</v>
      </c>
      <c r="M133" s="203">
        <v>0</v>
      </c>
      <c r="N133" s="204">
        <v>0</v>
      </c>
    </row>
    <row r="134" spans="1:1490" s="3" customFormat="1" ht="30" customHeight="1" x14ac:dyDescent="0.35">
      <c r="A134" s="176"/>
      <c r="B134" s="177"/>
      <c r="C134" s="177"/>
      <c r="D134" s="275"/>
      <c r="E134" s="179"/>
      <c r="F134" s="139"/>
      <c r="G134" s="127"/>
      <c r="H134" s="140"/>
      <c r="I134" s="141"/>
      <c r="J134" s="142"/>
      <c r="K134" s="131" t="s">
        <v>12</v>
      </c>
      <c r="L134" s="203">
        <v>0</v>
      </c>
      <c r="M134" s="203">
        <v>0</v>
      </c>
      <c r="N134" s="204">
        <v>0</v>
      </c>
    </row>
    <row r="135" spans="1:1490" s="3" customFormat="1" ht="30" customHeight="1" thickBot="1" x14ac:dyDescent="0.4">
      <c r="A135" s="176"/>
      <c r="B135" s="177"/>
      <c r="C135" s="177"/>
      <c r="D135" s="275"/>
      <c r="E135" s="179"/>
      <c r="F135" s="139"/>
      <c r="G135" s="127"/>
      <c r="H135" s="140"/>
      <c r="I135" s="141"/>
      <c r="J135" s="142"/>
      <c r="K135" s="131" t="s">
        <v>14</v>
      </c>
      <c r="L135" s="278">
        <v>147.1</v>
      </c>
      <c r="M135" s="278">
        <v>0</v>
      </c>
      <c r="N135" s="323">
        <v>0</v>
      </c>
    </row>
    <row r="136" spans="1:1490" s="3" customFormat="1" ht="30" customHeight="1" thickBot="1" x14ac:dyDescent="0.4">
      <c r="A136" s="176"/>
      <c r="B136" s="177"/>
      <c r="C136" s="177"/>
      <c r="D136" s="275"/>
      <c r="E136" s="179"/>
      <c r="F136" s="139"/>
      <c r="G136" s="127"/>
      <c r="H136" s="146"/>
      <c r="I136" s="147"/>
      <c r="J136" s="148"/>
      <c r="K136" s="149" t="s">
        <v>15</v>
      </c>
      <c r="L136" s="150">
        <f>SUM(L133:L135)</f>
        <v>147.1</v>
      </c>
      <c r="M136" s="150">
        <f>SUM(M133:M135)</f>
        <v>0</v>
      </c>
      <c r="N136" s="150">
        <f>N133+N134+N135</f>
        <v>0</v>
      </c>
    </row>
    <row r="137" spans="1:1490" s="3" customFormat="1" ht="30" customHeight="1" thickBot="1" x14ac:dyDescent="0.4">
      <c r="A137" s="210"/>
      <c r="B137" s="211"/>
      <c r="C137" s="211"/>
      <c r="D137" s="318"/>
      <c r="E137" s="213"/>
      <c r="F137" s="218"/>
      <c r="G137" s="155"/>
      <c r="H137" s="219" t="s">
        <v>16</v>
      </c>
      <c r="I137" s="220"/>
      <c r="J137" s="220"/>
      <c r="K137" s="221"/>
      <c r="L137" s="222">
        <f>SUM(L136)</f>
        <v>147.1</v>
      </c>
      <c r="M137" s="222">
        <f>SUM(M136)</f>
        <v>0</v>
      </c>
      <c r="N137" s="222">
        <f>SUM(N136)</f>
        <v>0</v>
      </c>
    </row>
    <row r="138" spans="1:1490" s="3" customFormat="1" ht="30" customHeight="1" thickBot="1" x14ac:dyDescent="0.4">
      <c r="A138" s="113">
        <v>5</v>
      </c>
      <c r="B138" s="114">
        <v>2</v>
      </c>
      <c r="C138" s="114">
        <v>1</v>
      </c>
      <c r="D138" s="118">
        <v>1</v>
      </c>
      <c r="E138" s="160" t="s">
        <v>17</v>
      </c>
      <c r="F138" s="161"/>
      <c r="G138" s="161"/>
      <c r="H138" s="162"/>
      <c r="I138" s="162"/>
      <c r="J138" s="162"/>
      <c r="K138" s="162"/>
      <c r="L138" s="223">
        <f>L137+L132+L89+L84+L79+L73</f>
        <v>1528.1</v>
      </c>
      <c r="M138" s="164">
        <f>M137+M132+M89+M84+M79+M73</f>
        <v>9319</v>
      </c>
      <c r="N138" s="165">
        <f>N137+N132+N89+N84+N79+N73</f>
        <v>4258.5</v>
      </c>
    </row>
    <row r="139" spans="1:1490" s="3" customFormat="1" ht="30" customHeight="1" x14ac:dyDescent="0.35">
      <c r="A139" s="113">
        <v>5</v>
      </c>
      <c r="B139" s="114">
        <v>2</v>
      </c>
      <c r="C139" s="114">
        <v>1</v>
      </c>
      <c r="D139" s="118">
        <v>2</v>
      </c>
      <c r="E139" s="118" t="s">
        <v>9</v>
      </c>
      <c r="F139" s="324" t="s">
        <v>146</v>
      </c>
      <c r="G139" s="325"/>
      <c r="H139" s="325"/>
      <c r="I139" s="325"/>
      <c r="J139" s="325"/>
      <c r="K139" s="325"/>
      <c r="L139" s="325"/>
      <c r="M139" s="325"/>
      <c r="N139" s="326"/>
    </row>
    <row r="140" spans="1:1490" s="3" customFormat="1" ht="30" customHeight="1" x14ac:dyDescent="0.35">
      <c r="A140" s="170">
        <v>5</v>
      </c>
      <c r="B140" s="171">
        <v>2</v>
      </c>
      <c r="C140" s="171">
        <v>1</v>
      </c>
      <c r="D140" s="172">
        <v>2</v>
      </c>
      <c r="E140" s="173">
        <v>3</v>
      </c>
      <c r="F140" s="126" t="s">
        <v>147</v>
      </c>
      <c r="G140" s="127"/>
      <c r="H140" s="128" t="s">
        <v>88</v>
      </c>
      <c r="I140" s="129" t="s">
        <v>316</v>
      </c>
      <c r="J140" s="130" t="s">
        <v>315</v>
      </c>
      <c r="K140" s="277" t="s">
        <v>89</v>
      </c>
      <c r="L140" s="327">
        <v>295.7</v>
      </c>
      <c r="M140" s="328">
        <v>238.1</v>
      </c>
      <c r="N140" s="285">
        <v>253.8</v>
      </c>
    </row>
    <row r="141" spans="1:1490" s="3" customFormat="1" ht="30" customHeight="1" x14ac:dyDescent="0.35">
      <c r="A141" s="176"/>
      <c r="B141" s="177"/>
      <c r="C141" s="177"/>
      <c r="D141" s="178"/>
      <c r="E141" s="179"/>
      <c r="F141" s="139"/>
      <c r="G141" s="127"/>
      <c r="H141" s="140"/>
      <c r="I141" s="141"/>
      <c r="J141" s="142"/>
      <c r="K141" s="277" t="s">
        <v>43</v>
      </c>
      <c r="L141" s="327">
        <v>70</v>
      </c>
      <c r="M141" s="328">
        <v>70</v>
      </c>
      <c r="N141" s="285">
        <v>70</v>
      </c>
    </row>
    <row r="142" spans="1:1490" s="3" customFormat="1" ht="30" customHeight="1" thickBot="1" x14ac:dyDescent="0.4">
      <c r="A142" s="176"/>
      <c r="B142" s="177"/>
      <c r="C142" s="177"/>
      <c r="D142" s="178"/>
      <c r="E142" s="179"/>
      <c r="F142" s="139"/>
      <c r="G142" s="127"/>
      <c r="H142" s="140"/>
      <c r="I142" s="141"/>
      <c r="J142" s="142"/>
      <c r="K142" s="277" t="s">
        <v>14</v>
      </c>
      <c r="L142" s="328">
        <v>3964.1</v>
      </c>
      <c r="M142" s="328">
        <v>4472.7</v>
      </c>
      <c r="N142" s="285">
        <v>4696</v>
      </c>
    </row>
    <row r="143" spans="1:1490" s="2" customFormat="1" ht="30" customHeight="1" thickBot="1" x14ac:dyDescent="0.4">
      <c r="A143" s="176"/>
      <c r="B143" s="177"/>
      <c r="C143" s="177"/>
      <c r="D143" s="178"/>
      <c r="E143" s="179"/>
      <c r="F143" s="139"/>
      <c r="G143" s="127"/>
      <c r="H143" s="329"/>
      <c r="I143" s="147"/>
      <c r="J143" s="186"/>
      <c r="K143" s="149" t="s">
        <v>15</v>
      </c>
      <c r="L143" s="199">
        <f>SUM(L140:L142)</f>
        <v>4329.8</v>
      </c>
      <c r="M143" s="199">
        <f>SUM(M140:M142)</f>
        <v>4780.8</v>
      </c>
      <c r="N143" s="199">
        <f>SUM(N140:N142)</f>
        <v>5019.8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  <c r="NF143" s="3"/>
      <c r="NG143" s="3"/>
      <c r="NH143" s="3"/>
      <c r="NI143" s="3"/>
      <c r="NJ143" s="3"/>
      <c r="NK143" s="3"/>
      <c r="NL143" s="3"/>
      <c r="NM143" s="3"/>
      <c r="NN143" s="3"/>
      <c r="NO143" s="3"/>
      <c r="NP143" s="3"/>
      <c r="NQ143" s="3"/>
      <c r="NR143" s="3"/>
      <c r="NS143" s="3"/>
      <c r="NT143" s="3"/>
      <c r="NU143" s="3"/>
      <c r="NV143" s="3"/>
      <c r="NW143" s="3"/>
      <c r="NX143" s="3"/>
      <c r="NY143" s="3"/>
      <c r="NZ143" s="3"/>
      <c r="OA143" s="3"/>
      <c r="OB143" s="3"/>
      <c r="OC143" s="3"/>
      <c r="OD143" s="3"/>
      <c r="OE143" s="3"/>
      <c r="OF143" s="3"/>
      <c r="OG143" s="3"/>
      <c r="OH143" s="3"/>
      <c r="OI143" s="3"/>
      <c r="OJ143" s="3"/>
      <c r="OK143" s="3"/>
      <c r="OL143" s="3"/>
      <c r="OM143" s="3"/>
      <c r="ON143" s="3"/>
      <c r="OO143" s="3"/>
      <c r="OP143" s="3"/>
      <c r="OQ143" s="3"/>
      <c r="OR143" s="3"/>
      <c r="OS143" s="3"/>
      <c r="OT143" s="3"/>
      <c r="OU143" s="3"/>
      <c r="OV143" s="3"/>
      <c r="OW143" s="3"/>
      <c r="OX143" s="3"/>
      <c r="OY143" s="3"/>
      <c r="OZ143" s="3"/>
      <c r="PA143" s="3"/>
      <c r="PB143" s="3"/>
      <c r="PC143" s="3"/>
      <c r="PD143" s="3"/>
      <c r="PE143" s="3"/>
      <c r="PF143" s="3"/>
      <c r="PG143" s="3"/>
      <c r="PH143" s="3"/>
      <c r="PI143" s="3"/>
      <c r="PJ143" s="3"/>
      <c r="PK143" s="3"/>
      <c r="PL143" s="3"/>
      <c r="PM143" s="3"/>
      <c r="PN143" s="3"/>
      <c r="PO143" s="3"/>
      <c r="PP143" s="3"/>
      <c r="PQ143" s="3"/>
      <c r="PR143" s="3"/>
      <c r="PS143" s="3"/>
      <c r="PT143" s="3"/>
      <c r="PU143" s="3"/>
      <c r="PV143" s="3"/>
      <c r="PW143" s="3"/>
      <c r="PX143" s="3"/>
      <c r="PY143" s="3"/>
      <c r="PZ143" s="3"/>
      <c r="QA143" s="3"/>
      <c r="QB143" s="3"/>
      <c r="QC143" s="3"/>
      <c r="QD143" s="3"/>
      <c r="QE143" s="3"/>
      <c r="QF143" s="3"/>
      <c r="QG143" s="3"/>
      <c r="QH143" s="3"/>
      <c r="QI143" s="3"/>
      <c r="QJ143" s="3"/>
      <c r="QK143" s="3"/>
      <c r="QL143" s="3"/>
      <c r="QM143" s="3"/>
      <c r="QN143" s="3"/>
      <c r="QO143" s="3"/>
      <c r="QP143" s="3"/>
      <c r="QQ143" s="3"/>
      <c r="QR143" s="3"/>
      <c r="QS143" s="3"/>
      <c r="QT143" s="3"/>
      <c r="QU143" s="3"/>
      <c r="QV143" s="3"/>
      <c r="QW143" s="3"/>
      <c r="QX143" s="3"/>
      <c r="QY143" s="3"/>
      <c r="QZ143" s="3"/>
      <c r="RA143" s="3"/>
      <c r="RB143" s="3"/>
      <c r="RC143" s="3"/>
      <c r="RD143" s="3"/>
      <c r="RE143" s="3"/>
      <c r="RF143" s="3"/>
      <c r="RG143" s="3"/>
      <c r="RH143" s="3"/>
      <c r="RI143" s="3"/>
      <c r="RJ143" s="3"/>
      <c r="RK143" s="3"/>
      <c r="RL143" s="3"/>
      <c r="RM143" s="3"/>
      <c r="RN143" s="3"/>
      <c r="RO143" s="3"/>
      <c r="RP143" s="3"/>
      <c r="RQ143" s="3"/>
      <c r="RR143" s="3"/>
      <c r="RS143" s="3"/>
      <c r="RT143" s="3"/>
      <c r="RU143" s="3"/>
      <c r="RV143" s="3"/>
      <c r="RW143" s="3"/>
      <c r="RX143" s="3"/>
      <c r="RY143" s="3"/>
      <c r="RZ143" s="3"/>
      <c r="SA143" s="3"/>
      <c r="SB143" s="3"/>
      <c r="SC143" s="3"/>
      <c r="SD143" s="3"/>
      <c r="SE143" s="3"/>
      <c r="SF143" s="3"/>
      <c r="SG143" s="3"/>
      <c r="SH143" s="3"/>
      <c r="SI143" s="3"/>
      <c r="SJ143" s="3"/>
      <c r="SK143" s="3"/>
      <c r="SL143" s="3"/>
      <c r="SM143" s="3"/>
      <c r="SN143" s="3"/>
      <c r="SO143" s="3"/>
      <c r="SP143" s="3"/>
      <c r="SQ143" s="3"/>
      <c r="SR143" s="3"/>
      <c r="SS143" s="3"/>
      <c r="ST143" s="3"/>
      <c r="SU143" s="3"/>
      <c r="SV143" s="3"/>
      <c r="SW143" s="3"/>
      <c r="SX143" s="3"/>
      <c r="SY143" s="3"/>
      <c r="SZ143" s="3"/>
      <c r="TA143" s="3"/>
      <c r="TB143" s="3"/>
      <c r="TC143" s="3"/>
      <c r="TD143" s="3"/>
      <c r="TE143" s="3"/>
      <c r="TF143" s="3"/>
      <c r="TG143" s="3"/>
      <c r="TH143" s="3"/>
      <c r="TI143" s="3"/>
      <c r="TJ143" s="3"/>
      <c r="TK143" s="3"/>
      <c r="TL143" s="3"/>
      <c r="TM143" s="3"/>
      <c r="TN143" s="3"/>
      <c r="TO143" s="3"/>
      <c r="TP143" s="3"/>
      <c r="TQ143" s="3"/>
      <c r="TR143" s="3"/>
      <c r="TS143" s="3"/>
      <c r="TT143" s="3"/>
      <c r="TU143" s="3"/>
      <c r="TV143" s="3"/>
      <c r="TW143" s="3"/>
      <c r="TX143" s="3"/>
      <c r="TY143" s="3"/>
      <c r="TZ143" s="3"/>
      <c r="UA143" s="3"/>
      <c r="UB143" s="3"/>
      <c r="UC143" s="3"/>
      <c r="UD143" s="3"/>
      <c r="UE143" s="3"/>
      <c r="UF143" s="3"/>
      <c r="UG143" s="3"/>
      <c r="UH143" s="3"/>
      <c r="UI143" s="3"/>
      <c r="UJ143" s="3"/>
      <c r="UK143" s="3"/>
      <c r="UL143" s="3"/>
      <c r="UM143" s="3"/>
      <c r="UN143" s="3"/>
      <c r="UO143" s="3"/>
      <c r="UP143" s="3"/>
      <c r="UQ143" s="3"/>
      <c r="UR143" s="3"/>
      <c r="US143" s="3"/>
      <c r="UT143" s="3"/>
      <c r="UU143" s="3"/>
      <c r="UV143" s="3"/>
      <c r="UW143" s="3"/>
      <c r="UX143" s="3"/>
      <c r="UY143" s="3"/>
      <c r="UZ143" s="3"/>
      <c r="VA143" s="3"/>
      <c r="VB143" s="3"/>
      <c r="VC143" s="3"/>
      <c r="VD143" s="3"/>
      <c r="VE143" s="3"/>
      <c r="VF143" s="3"/>
      <c r="VG143" s="3"/>
      <c r="VH143" s="3"/>
      <c r="VI143" s="3"/>
      <c r="VJ143" s="3"/>
      <c r="VK143" s="3"/>
      <c r="VL143" s="3"/>
      <c r="VM143" s="3"/>
      <c r="VN143" s="3"/>
      <c r="VO143" s="3"/>
      <c r="VP143" s="3"/>
      <c r="VQ143" s="3"/>
      <c r="VR143" s="3"/>
      <c r="VS143" s="3"/>
      <c r="VT143" s="3"/>
      <c r="VU143" s="3"/>
      <c r="VV143" s="3"/>
      <c r="VW143" s="3"/>
      <c r="VX143" s="3"/>
      <c r="VY143" s="3"/>
      <c r="VZ143" s="3"/>
      <c r="WA143" s="3"/>
      <c r="WB143" s="3"/>
      <c r="WC143" s="3"/>
      <c r="WD143" s="3"/>
      <c r="WE143" s="3"/>
      <c r="WF143" s="3"/>
      <c r="WG143" s="3"/>
      <c r="WH143" s="3"/>
      <c r="WI143" s="3"/>
      <c r="WJ143" s="3"/>
      <c r="WK143" s="3"/>
      <c r="WL143" s="3"/>
      <c r="WM143" s="3"/>
      <c r="WN143" s="3"/>
      <c r="WO143" s="3"/>
      <c r="WP143" s="3"/>
      <c r="WQ143" s="3"/>
      <c r="WR143" s="3"/>
      <c r="WS143" s="3"/>
      <c r="WT143" s="3"/>
      <c r="WU143" s="3"/>
      <c r="WV143" s="3"/>
      <c r="WW143" s="3"/>
      <c r="WX143" s="3"/>
      <c r="WY143" s="3"/>
      <c r="WZ143" s="3"/>
      <c r="XA143" s="3"/>
      <c r="XB143" s="3"/>
      <c r="XC143" s="3"/>
      <c r="XD143" s="3"/>
      <c r="XE143" s="3"/>
      <c r="XF143" s="3"/>
      <c r="XG143" s="3"/>
      <c r="XH143" s="3"/>
      <c r="XI143" s="3"/>
      <c r="XJ143" s="3"/>
      <c r="XK143" s="3"/>
      <c r="XL143" s="3"/>
      <c r="XM143" s="3"/>
      <c r="XN143" s="3"/>
      <c r="XO143" s="3"/>
      <c r="XP143" s="3"/>
      <c r="XQ143" s="3"/>
      <c r="XR143" s="3"/>
      <c r="XS143" s="3"/>
      <c r="XT143" s="3"/>
      <c r="XU143" s="3"/>
      <c r="XV143" s="3"/>
      <c r="XW143" s="3"/>
      <c r="XX143" s="3"/>
      <c r="XY143" s="3"/>
      <c r="XZ143" s="3"/>
      <c r="YA143" s="3"/>
      <c r="YB143" s="3"/>
      <c r="YC143" s="3"/>
      <c r="YD143" s="3"/>
      <c r="YE143" s="3"/>
      <c r="YF143" s="3"/>
      <c r="YG143" s="3"/>
      <c r="YH143" s="3"/>
      <c r="YI143" s="3"/>
      <c r="YJ143" s="3"/>
      <c r="YK143" s="3"/>
      <c r="YL143" s="3"/>
      <c r="YM143" s="3"/>
      <c r="YN143" s="3"/>
      <c r="YO143" s="3"/>
      <c r="YP143" s="3"/>
      <c r="YQ143" s="3"/>
      <c r="YR143" s="3"/>
      <c r="YS143" s="3"/>
      <c r="YT143" s="3"/>
      <c r="YU143" s="3"/>
      <c r="YV143" s="3"/>
      <c r="YW143" s="3"/>
      <c r="YX143" s="3"/>
      <c r="YY143" s="3"/>
      <c r="YZ143" s="3"/>
      <c r="ZA143" s="3"/>
      <c r="ZB143" s="3"/>
      <c r="ZC143" s="3"/>
      <c r="ZD143" s="3"/>
      <c r="ZE143" s="3"/>
      <c r="ZF143" s="3"/>
      <c r="ZG143" s="3"/>
      <c r="ZH143" s="3"/>
      <c r="ZI143" s="3"/>
      <c r="ZJ143" s="3"/>
      <c r="ZK143" s="3"/>
      <c r="ZL143" s="3"/>
      <c r="ZM143" s="3"/>
      <c r="ZN143" s="3"/>
      <c r="ZO143" s="3"/>
      <c r="ZP143" s="3"/>
      <c r="ZQ143" s="3"/>
      <c r="ZR143" s="3"/>
      <c r="ZS143" s="3"/>
      <c r="ZT143" s="3"/>
      <c r="ZU143" s="3"/>
      <c r="ZV143" s="3"/>
      <c r="ZW143" s="3"/>
      <c r="ZX143" s="3"/>
      <c r="ZY143" s="3"/>
      <c r="ZZ143" s="3"/>
      <c r="AAA143" s="3"/>
      <c r="AAB143" s="3"/>
      <c r="AAC143" s="3"/>
      <c r="AAD143" s="3"/>
      <c r="AAE143" s="3"/>
      <c r="AAF143" s="3"/>
      <c r="AAG143" s="3"/>
      <c r="AAH143" s="3"/>
      <c r="AAI143" s="3"/>
      <c r="AAJ143" s="3"/>
      <c r="AAK143" s="3"/>
      <c r="AAL143" s="3"/>
      <c r="AAM143" s="3"/>
      <c r="AAN143" s="3"/>
      <c r="AAO143" s="3"/>
      <c r="AAP143" s="3"/>
      <c r="AAQ143" s="3"/>
      <c r="AAR143" s="3"/>
      <c r="AAS143" s="3"/>
      <c r="AAT143" s="3"/>
      <c r="AAU143" s="3"/>
      <c r="AAV143" s="3"/>
      <c r="AAW143" s="3"/>
      <c r="AAX143" s="3"/>
      <c r="AAY143" s="3"/>
      <c r="AAZ143" s="3"/>
      <c r="ABA143" s="3"/>
      <c r="ABB143" s="3"/>
      <c r="ABC143" s="3"/>
      <c r="ABD143" s="3"/>
      <c r="ABE143" s="3"/>
      <c r="ABF143" s="3"/>
      <c r="ABG143" s="3"/>
      <c r="ABH143" s="3"/>
      <c r="ABI143" s="3"/>
      <c r="ABJ143" s="3"/>
      <c r="ABK143" s="3"/>
      <c r="ABL143" s="3"/>
      <c r="ABM143" s="3"/>
      <c r="ABN143" s="3"/>
      <c r="ABO143" s="3"/>
      <c r="ABP143" s="3"/>
      <c r="ABQ143" s="3"/>
      <c r="ABR143" s="3"/>
      <c r="ABS143" s="3"/>
      <c r="ABT143" s="3"/>
      <c r="ABU143" s="3"/>
      <c r="ABV143" s="3"/>
      <c r="ABW143" s="3"/>
      <c r="ABX143" s="3"/>
      <c r="ABY143" s="3"/>
      <c r="ABZ143" s="3"/>
      <c r="ACA143" s="3"/>
      <c r="ACB143" s="3"/>
      <c r="ACC143" s="3"/>
      <c r="ACD143" s="3"/>
      <c r="ACE143" s="3"/>
      <c r="ACF143" s="3"/>
      <c r="ACG143" s="3"/>
      <c r="ACH143" s="3"/>
      <c r="ACI143" s="3"/>
      <c r="ACJ143" s="3"/>
      <c r="ACK143" s="3"/>
      <c r="ACL143" s="3"/>
      <c r="ACM143" s="3"/>
      <c r="ACN143" s="3"/>
      <c r="ACO143" s="3"/>
      <c r="ACP143" s="3"/>
      <c r="ACQ143" s="3"/>
      <c r="ACR143" s="3"/>
      <c r="ACS143" s="3"/>
      <c r="ACT143" s="3"/>
      <c r="ACU143" s="3"/>
      <c r="ACV143" s="3"/>
      <c r="ACW143" s="3"/>
      <c r="ACX143" s="3"/>
      <c r="ACY143" s="3"/>
      <c r="ACZ143" s="3"/>
      <c r="ADA143" s="3"/>
      <c r="ADB143" s="3"/>
      <c r="ADC143" s="3"/>
      <c r="ADD143" s="3"/>
      <c r="ADE143" s="3"/>
      <c r="ADF143" s="3"/>
      <c r="ADG143" s="3"/>
      <c r="ADH143" s="3"/>
      <c r="ADI143" s="3"/>
      <c r="ADJ143" s="3"/>
      <c r="ADK143" s="3"/>
      <c r="ADL143" s="3"/>
      <c r="ADM143" s="3"/>
      <c r="ADN143" s="3"/>
      <c r="ADO143" s="3"/>
      <c r="ADP143" s="3"/>
      <c r="ADQ143" s="3"/>
      <c r="ADR143" s="3"/>
      <c r="ADS143" s="3"/>
      <c r="ADT143" s="3"/>
      <c r="ADU143" s="3"/>
      <c r="ADV143" s="3"/>
      <c r="ADW143" s="3"/>
      <c r="ADX143" s="3"/>
      <c r="ADY143" s="3"/>
      <c r="ADZ143" s="3"/>
      <c r="AEA143" s="3"/>
      <c r="AEB143" s="3"/>
      <c r="AEC143" s="3"/>
      <c r="AED143" s="3"/>
      <c r="AEE143" s="3"/>
      <c r="AEF143" s="3"/>
      <c r="AEG143" s="3"/>
      <c r="AEH143" s="3"/>
      <c r="AEI143" s="3"/>
      <c r="AEJ143" s="3"/>
      <c r="AEK143" s="3"/>
      <c r="AEL143" s="3"/>
      <c r="AEM143" s="3"/>
      <c r="AEN143" s="3"/>
      <c r="AEO143" s="3"/>
      <c r="AEP143" s="3"/>
      <c r="AEQ143" s="3"/>
      <c r="AER143" s="3"/>
      <c r="AES143" s="3"/>
      <c r="AET143" s="3"/>
      <c r="AEU143" s="3"/>
      <c r="AEV143" s="3"/>
      <c r="AEW143" s="3"/>
      <c r="AEX143" s="3"/>
      <c r="AEY143" s="3"/>
      <c r="AEZ143" s="3"/>
      <c r="AFA143" s="3"/>
      <c r="AFB143" s="3"/>
      <c r="AFC143" s="3"/>
      <c r="AFD143" s="3"/>
      <c r="AFE143" s="3"/>
      <c r="AFF143" s="3"/>
      <c r="AFG143" s="3"/>
      <c r="AFH143" s="3"/>
      <c r="AFI143" s="3"/>
      <c r="AFJ143" s="3"/>
      <c r="AFK143" s="3"/>
      <c r="AFL143" s="3"/>
      <c r="AFM143" s="3"/>
      <c r="AFN143" s="3"/>
      <c r="AFO143" s="3"/>
      <c r="AFP143" s="3"/>
      <c r="AFQ143" s="3"/>
      <c r="AFR143" s="3"/>
      <c r="AFS143" s="3"/>
      <c r="AFT143" s="3"/>
      <c r="AFU143" s="3"/>
      <c r="AFV143" s="3"/>
      <c r="AFW143" s="3"/>
      <c r="AFX143" s="3"/>
      <c r="AFY143" s="3"/>
      <c r="AFZ143" s="3"/>
      <c r="AGA143" s="3"/>
      <c r="AGB143" s="3"/>
      <c r="AGC143" s="3"/>
      <c r="AGD143" s="3"/>
      <c r="AGE143" s="3"/>
      <c r="AGF143" s="3"/>
      <c r="AGG143" s="3"/>
      <c r="AGH143" s="3"/>
      <c r="AGI143" s="3"/>
      <c r="AGJ143" s="3"/>
      <c r="AGK143" s="3"/>
      <c r="AGL143" s="3"/>
      <c r="AGM143" s="3"/>
      <c r="AGN143" s="3"/>
      <c r="AGO143" s="3"/>
      <c r="AGP143" s="3"/>
      <c r="AGQ143" s="3"/>
      <c r="AGR143" s="3"/>
      <c r="AGS143" s="3"/>
      <c r="AGT143" s="3"/>
      <c r="AGU143" s="3"/>
      <c r="AGV143" s="3"/>
      <c r="AGW143" s="3"/>
      <c r="AGX143" s="3"/>
      <c r="AGY143" s="3"/>
      <c r="AGZ143" s="3"/>
      <c r="AHA143" s="3"/>
      <c r="AHB143" s="3"/>
      <c r="AHC143" s="3"/>
      <c r="AHD143" s="3"/>
      <c r="AHE143" s="3"/>
      <c r="AHF143" s="3"/>
      <c r="AHG143" s="3"/>
      <c r="AHH143" s="3"/>
      <c r="AHI143" s="3"/>
      <c r="AHJ143" s="3"/>
      <c r="AHK143" s="3"/>
      <c r="AHL143" s="3"/>
      <c r="AHM143" s="3"/>
      <c r="AHN143" s="3"/>
      <c r="AHO143" s="3"/>
      <c r="AHP143" s="3"/>
      <c r="AHQ143" s="3"/>
      <c r="AHR143" s="3"/>
      <c r="AHS143" s="3"/>
      <c r="AHT143" s="3"/>
      <c r="AHU143" s="3"/>
      <c r="AHV143" s="3"/>
      <c r="AHW143" s="3"/>
      <c r="AHX143" s="3"/>
      <c r="AHY143" s="3"/>
      <c r="AHZ143" s="3"/>
      <c r="AIA143" s="3"/>
      <c r="AIB143" s="3"/>
      <c r="AIC143" s="3"/>
      <c r="AID143" s="3"/>
      <c r="AIE143" s="3"/>
      <c r="AIF143" s="3"/>
      <c r="AIG143" s="3"/>
      <c r="AIH143" s="3"/>
      <c r="AII143" s="3"/>
      <c r="AIJ143" s="3"/>
      <c r="AIK143" s="3"/>
      <c r="AIL143" s="3"/>
      <c r="AIM143" s="3"/>
      <c r="AIN143" s="3"/>
      <c r="AIO143" s="3"/>
      <c r="AIP143" s="3"/>
      <c r="AIQ143" s="3"/>
      <c r="AIR143" s="3"/>
      <c r="AIS143" s="3"/>
      <c r="AIT143" s="3"/>
      <c r="AIU143" s="3"/>
      <c r="AIV143" s="3"/>
      <c r="AIW143" s="3"/>
      <c r="AIX143" s="3"/>
      <c r="AIY143" s="3"/>
      <c r="AIZ143" s="3"/>
      <c r="AJA143" s="3"/>
      <c r="AJB143" s="3"/>
      <c r="AJC143" s="3"/>
      <c r="AJD143" s="3"/>
      <c r="AJE143" s="3"/>
      <c r="AJF143" s="3"/>
      <c r="AJG143" s="3"/>
      <c r="AJH143" s="3"/>
      <c r="AJI143" s="3"/>
      <c r="AJJ143" s="3"/>
      <c r="AJK143" s="3"/>
      <c r="AJL143" s="3"/>
      <c r="AJM143" s="3"/>
      <c r="AJN143" s="3"/>
      <c r="AJO143" s="3"/>
      <c r="AJP143" s="3"/>
      <c r="AJQ143" s="3"/>
      <c r="AJR143" s="3"/>
      <c r="AJS143" s="3"/>
      <c r="AJT143" s="3"/>
      <c r="AJU143" s="3"/>
      <c r="AJV143" s="3"/>
      <c r="AJW143" s="3"/>
      <c r="AJX143" s="3"/>
      <c r="AJY143" s="3"/>
      <c r="AJZ143" s="3"/>
      <c r="AKA143" s="3"/>
      <c r="AKB143" s="3"/>
      <c r="AKC143" s="3"/>
      <c r="AKD143" s="3"/>
      <c r="AKE143" s="3"/>
      <c r="AKF143" s="3"/>
      <c r="AKG143" s="3"/>
      <c r="AKH143" s="3"/>
      <c r="AKI143" s="3"/>
      <c r="AKJ143" s="3"/>
      <c r="AKK143" s="3"/>
      <c r="AKL143" s="3"/>
      <c r="AKM143" s="3"/>
      <c r="AKN143" s="3"/>
      <c r="AKO143" s="3"/>
      <c r="AKP143" s="3"/>
      <c r="AKQ143" s="3"/>
      <c r="AKR143" s="3"/>
      <c r="AKS143" s="3"/>
      <c r="AKT143" s="3"/>
      <c r="AKU143" s="3"/>
      <c r="AKV143" s="3"/>
      <c r="AKW143" s="3"/>
      <c r="AKX143" s="3"/>
      <c r="AKY143" s="3"/>
      <c r="AKZ143" s="3"/>
      <c r="ALA143" s="3"/>
      <c r="ALB143" s="3"/>
      <c r="ALC143" s="3"/>
      <c r="ALD143" s="3"/>
      <c r="ALE143" s="3"/>
      <c r="ALF143" s="3"/>
      <c r="ALG143" s="3"/>
      <c r="ALH143" s="3"/>
      <c r="ALI143" s="3"/>
      <c r="ALJ143" s="3"/>
      <c r="ALK143" s="3"/>
      <c r="ALL143" s="3"/>
      <c r="ALM143" s="3"/>
      <c r="ALN143" s="3"/>
      <c r="ALO143" s="3"/>
      <c r="ALP143" s="3"/>
      <c r="ALQ143" s="3"/>
      <c r="ALR143" s="3"/>
      <c r="ALS143" s="3"/>
      <c r="ALT143" s="3"/>
      <c r="ALU143" s="3"/>
      <c r="ALV143" s="3"/>
      <c r="ALW143" s="3"/>
      <c r="ALX143" s="3"/>
      <c r="ALY143" s="3"/>
      <c r="ALZ143" s="3"/>
      <c r="AMA143" s="3"/>
      <c r="AMB143" s="3"/>
      <c r="AMC143" s="3"/>
      <c r="AMD143" s="3"/>
      <c r="AME143" s="3"/>
      <c r="AMF143" s="3"/>
      <c r="AMG143" s="3"/>
      <c r="AMH143" s="3"/>
      <c r="AMI143" s="3"/>
      <c r="AMJ143" s="3"/>
      <c r="AMK143" s="3"/>
      <c r="AML143" s="3"/>
      <c r="AMM143" s="3"/>
      <c r="AMN143" s="3"/>
      <c r="AMO143" s="3"/>
      <c r="AMP143" s="3"/>
      <c r="AMQ143" s="3"/>
      <c r="AMR143" s="3"/>
      <c r="AMS143" s="3"/>
      <c r="AMT143" s="3"/>
      <c r="AMU143" s="3"/>
      <c r="AMV143" s="3"/>
      <c r="AMW143" s="3"/>
      <c r="AMX143" s="3"/>
      <c r="AMY143" s="3"/>
      <c r="AMZ143" s="3"/>
      <c r="ANA143" s="3"/>
      <c r="ANB143" s="3"/>
      <c r="ANC143" s="3"/>
      <c r="AND143" s="3"/>
      <c r="ANE143" s="3"/>
      <c r="ANF143" s="3"/>
      <c r="ANG143" s="3"/>
      <c r="ANH143" s="3"/>
      <c r="ANI143" s="3"/>
      <c r="ANJ143" s="3"/>
      <c r="ANK143" s="3"/>
      <c r="ANL143" s="3"/>
      <c r="ANM143" s="3"/>
      <c r="ANN143" s="3"/>
      <c r="ANO143" s="3"/>
      <c r="ANP143" s="3"/>
      <c r="ANQ143" s="3"/>
      <c r="ANR143" s="3"/>
      <c r="ANS143" s="3"/>
      <c r="ANT143" s="3"/>
      <c r="ANU143" s="3"/>
      <c r="ANV143" s="3"/>
      <c r="ANW143" s="3"/>
      <c r="ANX143" s="3"/>
      <c r="ANY143" s="3"/>
      <c r="ANZ143" s="3"/>
      <c r="AOA143" s="3"/>
      <c r="AOB143" s="3"/>
      <c r="AOC143" s="3"/>
      <c r="AOD143" s="3"/>
      <c r="AOE143" s="3"/>
      <c r="AOF143" s="3"/>
      <c r="AOG143" s="3"/>
      <c r="AOH143" s="3"/>
      <c r="AOI143" s="3"/>
      <c r="AOJ143" s="3"/>
      <c r="AOK143" s="3"/>
      <c r="AOL143" s="3"/>
      <c r="AOM143" s="3"/>
      <c r="AON143" s="3"/>
      <c r="AOO143" s="3"/>
      <c r="AOP143" s="3"/>
      <c r="AOQ143" s="3"/>
      <c r="AOR143" s="3"/>
      <c r="AOS143" s="3"/>
      <c r="AOT143" s="3"/>
      <c r="AOU143" s="3"/>
      <c r="AOV143" s="3"/>
      <c r="AOW143" s="3"/>
      <c r="AOX143" s="3"/>
      <c r="AOY143" s="3"/>
      <c r="AOZ143" s="3"/>
      <c r="APA143" s="3"/>
      <c r="APB143" s="3"/>
      <c r="APC143" s="3"/>
      <c r="APD143" s="3"/>
      <c r="APE143" s="3"/>
      <c r="APF143" s="3"/>
      <c r="APG143" s="3"/>
      <c r="APH143" s="3"/>
      <c r="API143" s="3"/>
      <c r="APJ143" s="3"/>
      <c r="APK143" s="3"/>
      <c r="APL143" s="3"/>
      <c r="APM143" s="3"/>
      <c r="APN143" s="3"/>
      <c r="APO143" s="3"/>
      <c r="APP143" s="3"/>
      <c r="APQ143" s="3"/>
      <c r="APR143" s="3"/>
      <c r="APS143" s="3"/>
      <c r="APT143" s="3"/>
      <c r="APU143" s="3"/>
      <c r="APV143" s="3"/>
      <c r="APW143" s="3"/>
      <c r="APX143" s="3"/>
      <c r="APY143" s="3"/>
      <c r="APZ143" s="3"/>
      <c r="AQA143" s="3"/>
      <c r="AQB143" s="3"/>
      <c r="AQC143" s="3"/>
      <c r="AQD143" s="3"/>
      <c r="AQE143" s="3"/>
      <c r="AQF143" s="3"/>
      <c r="AQG143" s="3"/>
      <c r="AQH143" s="3"/>
      <c r="AQI143" s="3"/>
      <c r="AQJ143" s="3"/>
      <c r="AQK143" s="3"/>
      <c r="AQL143" s="3"/>
      <c r="AQM143" s="3"/>
      <c r="AQN143" s="3"/>
      <c r="AQO143" s="3"/>
      <c r="AQP143" s="3"/>
      <c r="AQQ143" s="3"/>
      <c r="AQR143" s="3"/>
      <c r="AQS143" s="3"/>
      <c r="AQT143" s="3"/>
      <c r="AQU143" s="3"/>
      <c r="AQV143" s="3"/>
      <c r="AQW143" s="3"/>
      <c r="AQX143" s="3"/>
      <c r="AQY143" s="3"/>
      <c r="AQZ143" s="3"/>
      <c r="ARA143" s="3"/>
      <c r="ARB143" s="3"/>
      <c r="ARC143" s="3"/>
      <c r="ARD143" s="3"/>
      <c r="ARE143" s="3"/>
      <c r="ARF143" s="3"/>
      <c r="ARG143" s="3"/>
      <c r="ARH143" s="3"/>
      <c r="ARI143" s="3"/>
      <c r="ARJ143" s="3"/>
      <c r="ARK143" s="3"/>
      <c r="ARL143" s="3"/>
      <c r="ARM143" s="3"/>
      <c r="ARN143" s="3"/>
      <c r="ARO143" s="3"/>
      <c r="ARP143" s="3"/>
      <c r="ARQ143" s="3"/>
      <c r="ARR143" s="3"/>
      <c r="ARS143" s="3"/>
      <c r="ART143" s="3"/>
      <c r="ARU143" s="3"/>
      <c r="ARV143" s="3"/>
      <c r="ARW143" s="3"/>
      <c r="ARX143" s="3"/>
      <c r="ARY143" s="3"/>
      <c r="ARZ143" s="3"/>
      <c r="ASA143" s="3"/>
      <c r="ASB143" s="3"/>
      <c r="ASC143" s="3"/>
      <c r="ASD143" s="3"/>
      <c r="ASE143" s="3"/>
      <c r="ASF143" s="3"/>
      <c r="ASG143" s="3"/>
      <c r="ASH143" s="3"/>
      <c r="ASI143" s="3"/>
      <c r="ASJ143" s="3"/>
      <c r="ASK143" s="3"/>
      <c r="ASL143" s="3"/>
      <c r="ASM143" s="3"/>
      <c r="ASN143" s="3"/>
      <c r="ASO143" s="3"/>
      <c r="ASP143" s="3"/>
      <c r="ASQ143" s="3"/>
      <c r="ASR143" s="3"/>
      <c r="ASS143" s="3"/>
      <c r="AST143" s="3"/>
      <c r="ASU143" s="3"/>
      <c r="ASV143" s="3"/>
      <c r="ASW143" s="3"/>
      <c r="ASX143" s="3"/>
      <c r="ASY143" s="3"/>
      <c r="ASZ143" s="3"/>
      <c r="ATA143" s="3"/>
      <c r="ATB143" s="3"/>
      <c r="ATC143" s="3"/>
      <c r="ATD143" s="3"/>
      <c r="ATE143" s="3"/>
      <c r="ATF143" s="3"/>
      <c r="ATG143" s="3"/>
      <c r="ATH143" s="3"/>
      <c r="ATI143" s="3"/>
      <c r="ATJ143" s="3"/>
      <c r="ATK143" s="3"/>
      <c r="ATL143" s="3"/>
      <c r="ATM143" s="3"/>
      <c r="ATN143" s="3"/>
      <c r="ATO143" s="3"/>
      <c r="ATP143" s="3"/>
      <c r="ATQ143" s="3"/>
      <c r="ATR143" s="3"/>
      <c r="ATS143" s="3"/>
      <c r="ATT143" s="3"/>
      <c r="ATU143" s="3"/>
      <c r="ATV143" s="3"/>
      <c r="ATW143" s="3"/>
      <c r="ATX143" s="3"/>
      <c r="ATY143" s="3"/>
      <c r="ATZ143" s="3"/>
      <c r="AUA143" s="3"/>
      <c r="AUB143" s="3"/>
      <c r="AUC143" s="3"/>
      <c r="AUD143" s="3"/>
      <c r="AUE143" s="3"/>
      <c r="AUF143" s="3"/>
      <c r="AUG143" s="3"/>
      <c r="AUH143" s="3"/>
      <c r="AUI143" s="3"/>
      <c r="AUJ143" s="3"/>
      <c r="AUK143" s="3"/>
      <c r="AUL143" s="3"/>
      <c r="AUM143" s="3"/>
      <c r="AUN143" s="3"/>
      <c r="AUO143" s="3"/>
      <c r="AUP143" s="3"/>
      <c r="AUQ143" s="3"/>
      <c r="AUR143" s="3"/>
      <c r="AUS143" s="3"/>
      <c r="AUT143" s="3"/>
      <c r="AUU143" s="3"/>
      <c r="AUV143" s="3"/>
      <c r="AUW143" s="3"/>
      <c r="AUX143" s="3"/>
      <c r="AUY143" s="3"/>
      <c r="AUZ143" s="3"/>
      <c r="AVA143" s="3"/>
      <c r="AVB143" s="3"/>
      <c r="AVC143" s="3"/>
      <c r="AVD143" s="3"/>
      <c r="AVE143" s="3"/>
      <c r="AVF143" s="3"/>
      <c r="AVG143" s="3"/>
      <c r="AVH143" s="3"/>
      <c r="AVI143" s="3"/>
      <c r="AVJ143" s="3"/>
      <c r="AVK143" s="3"/>
      <c r="AVL143" s="3"/>
      <c r="AVM143" s="3"/>
      <c r="AVN143" s="3"/>
      <c r="AVO143" s="3"/>
      <c r="AVP143" s="3"/>
      <c r="AVQ143" s="3"/>
      <c r="AVR143" s="3"/>
      <c r="AVS143" s="3"/>
      <c r="AVT143" s="3"/>
      <c r="AVU143" s="3"/>
      <c r="AVV143" s="3"/>
      <c r="AVW143" s="3"/>
      <c r="AVX143" s="3"/>
      <c r="AVY143" s="3"/>
      <c r="AVZ143" s="3"/>
      <c r="AWA143" s="3"/>
      <c r="AWB143" s="3"/>
      <c r="AWC143" s="3"/>
      <c r="AWD143" s="3"/>
      <c r="AWE143" s="3"/>
      <c r="AWF143" s="3"/>
      <c r="AWG143" s="3"/>
      <c r="AWH143" s="3"/>
      <c r="AWI143" s="3"/>
      <c r="AWJ143" s="3"/>
      <c r="AWK143" s="3"/>
      <c r="AWL143" s="3"/>
      <c r="AWM143" s="3"/>
      <c r="AWN143" s="3"/>
      <c r="AWO143" s="3"/>
      <c r="AWP143" s="3"/>
      <c r="AWQ143" s="3"/>
      <c r="AWR143" s="3"/>
      <c r="AWS143" s="3"/>
      <c r="AWT143" s="3"/>
      <c r="AWU143" s="3"/>
      <c r="AWV143" s="3"/>
      <c r="AWW143" s="3"/>
      <c r="AWX143" s="3"/>
      <c r="AWY143" s="3"/>
      <c r="AWZ143" s="3"/>
      <c r="AXA143" s="3"/>
      <c r="AXB143" s="3"/>
      <c r="AXC143" s="3"/>
      <c r="AXD143" s="3"/>
      <c r="AXE143" s="3"/>
      <c r="AXF143" s="3"/>
      <c r="AXG143" s="3"/>
      <c r="AXH143" s="3"/>
      <c r="AXI143" s="3"/>
      <c r="AXJ143" s="3"/>
      <c r="AXK143" s="3"/>
      <c r="AXL143" s="3"/>
      <c r="AXM143" s="3"/>
      <c r="AXN143" s="3"/>
      <c r="AXO143" s="3"/>
      <c r="AXP143" s="3"/>
      <c r="AXQ143" s="3"/>
      <c r="AXR143" s="3"/>
      <c r="AXS143" s="3"/>
      <c r="AXT143" s="3"/>
      <c r="AXU143" s="3"/>
      <c r="AXV143" s="3"/>
      <c r="AXW143" s="3"/>
      <c r="AXX143" s="3"/>
      <c r="AXY143" s="3"/>
      <c r="AXZ143" s="3"/>
      <c r="AYA143" s="3"/>
      <c r="AYB143" s="3"/>
      <c r="AYC143" s="3"/>
      <c r="AYD143" s="3"/>
      <c r="AYE143" s="3"/>
      <c r="AYF143" s="3"/>
      <c r="AYG143" s="3"/>
      <c r="AYH143" s="3"/>
      <c r="AYI143" s="3"/>
      <c r="AYJ143" s="3"/>
      <c r="AYK143" s="3"/>
      <c r="AYL143" s="3"/>
      <c r="AYM143" s="3"/>
      <c r="AYN143" s="3"/>
      <c r="AYO143" s="3"/>
      <c r="AYP143" s="3"/>
      <c r="AYQ143" s="3"/>
      <c r="AYR143" s="3"/>
      <c r="AYS143" s="3"/>
      <c r="AYT143" s="3"/>
      <c r="AYU143" s="3"/>
      <c r="AYV143" s="3"/>
      <c r="AYW143" s="3"/>
      <c r="AYX143" s="3"/>
      <c r="AYY143" s="3"/>
      <c r="AYZ143" s="3"/>
      <c r="AZA143" s="3"/>
      <c r="AZB143" s="3"/>
      <c r="AZC143" s="3"/>
      <c r="AZD143" s="3"/>
      <c r="AZE143" s="3"/>
      <c r="AZF143" s="3"/>
      <c r="AZG143" s="3"/>
      <c r="AZH143" s="3"/>
      <c r="AZI143" s="3"/>
      <c r="AZJ143" s="3"/>
      <c r="AZK143" s="3"/>
      <c r="AZL143" s="3"/>
      <c r="AZM143" s="3"/>
      <c r="AZN143" s="3"/>
      <c r="AZO143" s="3"/>
      <c r="AZP143" s="3"/>
      <c r="AZQ143" s="3"/>
      <c r="AZR143" s="3"/>
      <c r="AZS143" s="3"/>
      <c r="AZT143" s="3"/>
      <c r="AZU143" s="3"/>
      <c r="AZV143" s="3"/>
      <c r="AZW143" s="3"/>
      <c r="AZX143" s="3"/>
      <c r="AZY143" s="3"/>
      <c r="AZZ143" s="3"/>
      <c r="BAA143" s="3"/>
      <c r="BAB143" s="3"/>
      <c r="BAC143" s="3"/>
      <c r="BAD143" s="3"/>
      <c r="BAE143" s="3"/>
      <c r="BAF143" s="3"/>
      <c r="BAG143" s="3"/>
      <c r="BAH143" s="3"/>
      <c r="BAI143" s="3"/>
      <c r="BAJ143" s="3"/>
      <c r="BAK143" s="3"/>
      <c r="BAL143" s="3"/>
      <c r="BAM143" s="3"/>
      <c r="BAN143" s="3"/>
      <c r="BAO143" s="3"/>
      <c r="BAP143" s="3"/>
      <c r="BAQ143" s="3"/>
      <c r="BAR143" s="3"/>
      <c r="BAS143" s="3"/>
      <c r="BAT143" s="3"/>
      <c r="BAU143" s="3"/>
      <c r="BAV143" s="3"/>
      <c r="BAW143" s="3"/>
      <c r="BAX143" s="3"/>
      <c r="BAY143" s="3"/>
      <c r="BAZ143" s="3"/>
      <c r="BBA143" s="3"/>
      <c r="BBB143" s="3"/>
      <c r="BBC143" s="3"/>
      <c r="BBD143" s="3"/>
      <c r="BBE143" s="3"/>
      <c r="BBF143" s="3"/>
      <c r="BBG143" s="3"/>
      <c r="BBH143" s="3"/>
      <c r="BBI143" s="3"/>
      <c r="BBJ143" s="3"/>
      <c r="BBK143" s="3"/>
      <c r="BBL143" s="3"/>
      <c r="BBM143" s="3"/>
      <c r="BBN143" s="3"/>
      <c r="BBO143" s="3"/>
      <c r="BBP143" s="3"/>
      <c r="BBQ143" s="3"/>
      <c r="BBR143" s="3"/>
      <c r="BBS143" s="3"/>
      <c r="BBT143" s="3"/>
      <c r="BBU143" s="3"/>
      <c r="BBV143" s="3"/>
      <c r="BBW143" s="3"/>
      <c r="BBX143" s="3"/>
      <c r="BBY143" s="3"/>
      <c r="BBZ143" s="3"/>
      <c r="BCA143" s="3"/>
      <c r="BCB143" s="3"/>
      <c r="BCC143" s="3"/>
      <c r="BCD143" s="3"/>
      <c r="BCE143" s="3"/>
      <c r="BCF143" s="3"/>
      <c r="BCG143" s="3"/>
      <c r="BCH143" s="3"/>
      <c r="BCI143" s="3"/>
      <c r="BCJ143" s="3"/>
      <c r="BCK143" s="3"/>
      <c r="BCL143" s="3"/>
      <c r="BCM143" s="3"/>
      <c r="BCN143" s="3"/>
      <c r="BCO143" s="3"/>
      <c r="BCP143" s="3"/>
      <c r="BCQ143" s="3"/>
      <c r="BCR143" s="3"/>
      <c r="BCS143" s="3"/>
      <c r="BCT143" s="3"/>
      <c r="BCU143" s="3"/>
      <c r="BCV143" s="3"/>
      <c r="BCW143" s="3"/>
      <c r="BCX143" s="3"/>
      <c r="BCY143" s="3"/>
      <c r="BCZ143" s="3"/>
      <c r="BDA143" s="3"/>
      <c r="BDB143" s="3"/>
      <c r="BDC143" s="3"/>
      <c r="BDD143" s="3"/>
      <c r="BDE143" s="3"/>
      <c r="BDF143" s="3"/>
      <c r="BDG143" s="3"/>
      <c r="BDH143" s="3"/>
      <c r="BDI143" s="3"/>
      <c r="BDJ143" s="3"/>
      <c r="BDK143" s="3"/>
      <c r="BDL143" s="3"/>
      <c r="BDM143" s="3"/>
      <c r="BDN143" s="3"/>
      <c r="BDO143" s="3"/>
      <c r="BDP143" s="3"/>
      <c r="BDQ143" s="3"/>
      <c r="BDR143" s="3"/>
      <c r="BDS143" s="3"/>
      <c r="BDT143" s="3"/>
      <c r="BDU143" s="3"/>
      <c r="BDV143" s="3"/>
      <c r="BDW143" s="3"/>
      <c r="BDX143" s="3"/>
      <c r="BDY143" s="3"/>
      <c r="BDZ143" s="3"/>
      <c r="BEA143" s="3"/>
      <c r="BEB143" s="3"/>
      <c r="BEC143" s="3"/>
      <c r="BED143" s="3"/>
      <c r="BEE143" s="3"/>
      <c r="BEF143" s="3"/>
      <c r="BEG143" s="3"/>
      <c r="BEH143" s="3"/>
    </row>
    <row r="144" spans="1:1490" s="2" customFormat="1" ht="30" customHeight="1" thickBot="1" x14ac:dyDescent="0.4">
      <c r="A144" s="210"/>
      <c r="B144" s="211"/>
      <c r="C144" s="211"/>
      <c r="D144" s="212"/>
      <c r="E144" s="213"/>
      <c r="F144" s="218"/>
      <c r="G144" s="155"/>
      <c r="H144" s="219" t="s">
        <v>16</v>
      </c>
      <c r="I144" s="220"/>
      <c r="J144" s="220"/>
      <c r="K144" s="221"/>
      <c r="L144" s="222">
        <f>SUM(L143)</f>
        <v>4329.8</v>
      </c>
      <c r="M144" s="222">
        <f t="shared" ref="M144:N144" si="26">SUM(M143)</f>
        <v>4780.8</v>
      </c>
      <c r="N144" s="222">
        <f t="shared" si="26"/>
        <v>5019.8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  <c r="TX144" s="3"/>
      <c r="TY144" s="3"/>
      <c r="TZ144" s="3"/>
      <c r="UA144" s="3"/>
      <c r="UB144" s="3"/>
      <c r="UC144" s="3"/>
      <c r="UD144" s="3"/>
      <c r="UE144" s="3"/>
      <c r="UF144" s="3"/>
      <c r="UG144" s="3"/>
      <c r="UH144" s="3"/>
      <c r="UI144" s="3"/>
      <c r="UJ144" s="3"/>
      <c r="UK144" s="3"/>
      <c r="UL144" s="3"/>
      <c r="UM144" s="3"/>
      <c r="UN144" s="3"/>
      <c r="UO144" s="3"/>
      <c r="UP144" s="3"/>
      <c r="UQ144" s="3"/>
      <c r="UR144" s="3"/>
      <c r="US144" s="3"/>
      <c r="UT144" s="3"/>
      <c r="UU144" s="3"/>
      <c r="UV144" s="3"/>
      <c r="UW144" s="3"/>
      <c r="UX144" s="3"/>
      <c r="UY144" s="3"/>
      <c r="UZ144" s="3"/>
      <c r="VA144" s="3"/>
      <c r="VB144" s="3"/>
      <c r="VC144" s="3"/>
      <c r="VD144" s="3"/>
      <c r="VE144" s="3"/>
      <c r="VF144" s="3"/>
      <c r="VG144" s="3"/>
      <c r="VH144" s="3"/>
      <c r="VI144" s="3"/>
      <c r="VJ144" s="3"/>
      <c r="VK144" s="3"/>
      <c r="VL144" s="3"/>
      <c r="VM144" s="3"/>
      <c r="VN144" s="3"/>
      <c r="VO144" s="3"/>
      <c r="VP144" s="3"/>
      <c r="VQ144" s="3"/>
      <c r="VR144" s="3"/>
      <c r="VS144" s="3"/>
      <c r="VT144" s="3"/>
      <c r="VU144" s="3"/>
      <c r="VV144" s="3"/>
      <c r="VW144" s="3"/>
      <c r="VX144" s="3"/>
      <c r="VY144" s="3"/>
      <c r="VZ144" s="3"/>
      <c r="WA144" s="3"/>
      <c r="WB144" s="3"/>
      <c r="WC144" s="3"/>
      <c r="WD144" s="3"/>
      <c r="WE144" s="3"/>
      <c r="WF144" s="3"/>
      <c r="WG144" s="3"/>
      <c r="WH144" s="3"/>
      <c r="WI144" s="3"/>
      <c r="WJ144" s="3"/>
      <c r="WK144" s="3"/>
      <c r="WL144" s="3"/>
      <c r="WM144" s="3"/>
      <c r="WN144" s="3"/>
      <c r="WO144" s="3"/>
      <c r="WP144" s="3"/>
      <c r="WQ144" s="3"/>
      <c r="WR144" s="3"/>
      <c r="WS144" s="3"/>
      <c r="WT144" s="3"/>
      <c r="WU144" s="3"/>
      <c r="WV144" s="3"/>
      <c r="WW144" s="3"/>
      <c r="WX144" s="3"/>
      <c r="WY144" s="3"/>
      <c r="WZ144" s="3"/>
      <c r="XA144" s="3"/>
      <c r="XB144" s="3"/>
      <c r="XC144" s="3"/>
      <c r="XD144" s="3"/>
      <c r="XE144" s="3"/>
      <c r="XF144" s="3"/>
      <c r="XG144" s="3"/>
      <c r="XH144" s="3"/>
      <c r="XI144" s="3"/>
      <c r="XJ144" s="3"/>
      <c r="XK144" s="3"/>
      <c r="XL144" s="3"/>
      <c r="XM144" s="3"/>
      <c r="XN144" s="3"/>
      <c r="XO144" s="3"/>
      <c r="XP144" s="3"/>
      <c r="XQ144" s="3"/>
      <c r="XR144" s="3"/>
      <c r="XS144" s="3"/>
      <c r="XT144" s="3"/>
      <c r="XU144" s="3"/>
      <c r="XV144" s="3"/>
      <c r="XW144" s="3"/>
      <c r="XX144" s="3"/>
      <c r="XY144" s="3"/>
      <c r="XZ144" s="3"/>
      <c r="YA144" s="3"/>
      <c r="YB144" s="3"/>
      <c r="YC144" s="3"/>
      <c r="YD144" s="3"/>
      <c r="YE144" s="3"/>
      <c r="YF144" s="3"/>
      <c r="YG144" s="3"/>
      <c r="YH144" s="3"/>
      <c r="YI144" s="3"/>
      <c r="YJ144" s="3"/>
      <c r="YK144" s="3"/>
      <c r="YL144" s="3"/>
      <c r="YM144" s="3"/>
      <c r="YN144" s="3"/>
      <c r="YO144" s="3"/>
      <c r="YP144" s="3"/>
      <c r="YQ144" s="3"/>
      <c r="YR144" s="3"/>
      <c r="YS144" s="3"/>
      <c r="YT144" s="3"/>
      <c r="YU144" s="3"/>
      <c r="YV144" s="3"/>
      <c r="YW144" s="3"/>
      <c r="YX144" s="3"/>
      <c r="YY144" s="3"/>
      <c r="YZ144" s="3"/>
      <c r="ZA144" s="3"/>
      <c r="ZB144" s="3"/>
      <c r="ZC144" s="3"/>
      <c r="ZD144" s="3"/>
      <c r="ZE144" s="3"/>
      <c r="ZF144" s="3"/>
      <c r="ZG144" s="3"/>
      <c r="ZH144" s="3"/>
      <c r="ZI144" s="3"/>
      <c r="ZJ144" s="3"/>
      <c r="ZK144" s="3"/>
      <c r="ZL144" s="3"/>
      <c r="ZM144" s="3"/>
      <c r="ZN144" s="3"/>
      <c r="ZO144" s="3"/>
      <c r="ZP144" s="3"/>
      <c r="ZQ144" s="3"/>
      <c r="ZR144" s="3"/>
      <c r="ZS144" s="3"/>
      <c r="ZT144" s="3"/>
      <c r="ZU144" s="3"/>
      <c r="ZV144" s="3"/>
      <c r="ZW144" s="3"/>
      <c r="ZX144" s="3"/>
      <c r="ZY144" s="3"/>
      <c r="ZZ144" s="3"/>
      <c r="AAA144" s="3"/>
      <c r="AAB144" s="3"/>
      <c r="AAC144" s="3"/>
      <c r="AAD144" s="3"/>
      <c r="AAE144" s="3"/>
      <c r="AAF144" s="3"/>
      <c r="AAG144" s="3"/>
      <c r="AAH144" s="3"/>
      <c r="AAI144" s="3"/>
      <c r="AAJ144" s="3"/>
      <c r="AAK144" s="3"/>
      <c r="AAL144" s="3"/>
      <c r="AAM144" s="3"/>
      <c r="AAN144" s="3"/>
      <c r="AAO144" s="3"/>
      <c r="AAP144" s="3"/>
      <c r="AAQ144" s="3"/>
      <c r="AAR144" s="3"/>
      <c r="AAS144" s="3"/>
      <c r="AAT144" s="3"/>
      <c r="AAU144" s="3"/>
      <c r="AAV144" s="3"/>
      <c r="AAW144" s="3"/>
      <c r="AAX144" s="3"/>
      <c r="AAY144" s="3"/>
      <c r="AAZ144" s="3"/>
      <c r="ABA144" s="3"/>
      <c r="ABB144" s="3"/>
      <c r="ABC144" s="3"/>
      <c r="ABD144" s="3"/>
      <c r="ABE144" s="3"/>
      <c r="ABF144" s="3"/>
      <c r="ABG144" s="3"/>
      <c r="ABH144" s="3"/>
      <c r="ABI144" s="3"/>
      <c r="ABJ144" s="3"/>
      <c r="ABK144" s="3"/>
      <c r="ABL144" s="3"/>
      <c r="ABM144" s="3"/>
      <c r="ABN144" s="3"/>
      <c r="ABO144" s="3"/>
      <c r="ABP144" s="3"/>
      <c r="ABQ144" s="3"/>
      <c r="ABR144" s="3"/>
      <c r="ABS144" s="3"/>
      <c r="ABT144" s="3"/>
      <c r="ABU144" s="3"/>
      <c r="ABV144" s="3"/>
      <c r="ABW144" s="3"/>
      <c r="ABX144" s="3"/>
      <c r="ABY144" s="3"/>
      <c r="ABZ144" s="3"/>
      <c r="ACA144" s="3"/>
      <c r="ACB144" s="3"/>
      <c r="ACC144" s="3"/>
      <c r="ACD144" s="3"/>
      <c r="ACE144" s="3"/>
      <c r="ACF144" s="3"/>
      <c r="ACG144" s="3"/>
      <c r="ACH144" s="3"/>
      <c r="ACI144" s="3"/>
      <c r="ACJ144" s="3"/>
      <c r="ACK144" s="3"/>
      <c r="ACL144" s="3"/>
      <c r="ACM144" s="3"/>
      <c r="ACN144" s="3"/>
      <c r="ACO144" s="3"/>
      <c r="ACP144" s="3"/>
      <c r="ACQ144" s="3"/>
      <c r="ACR144" s="3"/>
      <c r="ACS144" s="3"/>
      <c r="ACT144" s="3"/>
      <c r="ACU144" s="3"/>
      <c r="ACV144" s="3"/>
      <c r="ACW144" s="3"/>
      <c r="ACX144" s="3"/>
      <c r="ACY144" s="3"/>
      <c r="ACZ144" s="3"/>
      <c r="ADA144" s="3"/>
      <c r="ADB144" s="3"/>
      <c r="ADC144" s="3"/>
      <c r="ADD144" s="3"/>
      <c r="ADE144" s="3"/>
      <c r="ADF144" s="3"/>
      <c r="ADG144" s="3"/>
      <c r="ADH144" s="3"/>
      <c r="ADI144" s="3"/>
      <c r="ADJ144" s="3"/>
      <c r="ADK144" s="3"/>
      <c r="ADL144" s="3"/>
      <c r="ADM144" s="3"/>
      <c r="ADN144" s="3"/>
      <c r="ADO144" s="3"/>
      <c r="ADP144" s="3"/>
      <c r="ADQ144" s="3"/>
      <c r="ADR144" s="3"/>
      <c r="ADS144" s="3"/>
      <c r="ADT144" s="3"/>
      <c r="ADU144" s="3"/>
      <c r="ADV144" s="3"/>
      <c r="ADW144" s="3"/>
      <c r="ADX144" s="3"/>
      <c r="ADY144" s="3"/>
      <c r="ADZ144" s="3"/>
      <c r="AEA144" s="3"/>
      <c r="AEB144" s="3"/>
      <c r="AEC144" s="3"/>
      <c r="AED144" s="3"/>
      <c r="AEE144" s="3"/>
      <c r="AEF144" s="3"/>
      <c r="AEG144" s="3"/>
      <c r="AEH144" s="3"/>
      <c r="AEI144" s="3"/>
      <c r="AEJ144" s="3"/>
      <c r="AEK144" s="3"/>
      <c r="AEL144" s="3"/>
      <c r="AEM144" s="3"/>
      <c r="AEN144" s="3"/>
      <c r="AEO144" s="3"/>
      <c r="AEP144" s="3"/>
      <c r="AEQ144" s="3"/>
      <c r="AER144" s="3"/>
      <c r="AES144" s="3"/>
      <c r="AET144" s="3"/>
      <c r="AEU144" s="3"/>
      <c r="AEV144" s="3"/>
      <c r="AEW144" s="3"/>
      <c r="AEX144" s="3"/>
      <c r="AEY144" s="3"/>
      <c r="AEZ144" s="3"/>
      <c r="AFA144" s="3"/>
      <c r="AFB144" s="3"/>
      <c r="AFC144" s="3"/>
      <c r="AFD144" s="3"/>
      <c r="AFE144" s="3"/>
      <c r="AFF144" s="3"/>
      <c r="AFG144" s="3"/>
      <c r="AFH144" s="3"/>
      <c r="AFI144" s="3"/>
      <c r="AFJ144" s="3"/>
      <c r="AFK144" s="3"/>
      <c r="AFL144" s="3"/>
      <c r="AFM144" s="3"/>
      <c r="AFN144" s="3"/>
      <c r="AFO144" s="3"/>
      <c r="AFP144" s="3"/>
      <c r="AFQ144" s="3"/>
      <c r="AFR144" s="3"/>
      <c r="AFS144" s="3"/>
      <c r="AFT144" s="3"/>
      <c r="AFU144" s="3"/>
      <c r="AFV144" s="3"/>
      <c r="AFW144" s="3"/>
      <c r="AFX144" s="3"/>
      <c r="AFY144" s="3"/>
      <c r="AFZ144" s="3"/>
      <c r="AGA144" s="3"/>
      <c r="AGB144" s="3"/>
      <c r="AGC144" s="3"/>
      <c r="AGD144" s="3"/>
      <c r="AGE144" s="3"/>
      <c r="AGF144" s="3"/>
      <c r="AGG144" s="3"/>
      <c r="AGH144" s="3"/>
      <c r="AGI144" s="3"/>
      <c r="AGJ144" s="3"/>
      <c r="AGK144" s="3"/>
      <c r="AGL144" s="3"/>
      <c r="AGM144" s="3"/>
      <c r="AGN144" s="3"/>
      <c r="AGO144" s="3"/>
      <c r="AGP144" s="3"/>
      <c r="AGQ144" s="3"/>
      <c r="AGR144" s="3"/>
      <c r="AGS144" s="3"/>
      <c r="AGT144" s="3"/>
      <c r="AGU144" s="3"/>
      <c r="AGV144" s="3"/>
      <c r="AGW144" s="3"/>
      <c r="AGX144" s="3"/>
      <c r="AGY144" s="3"/>
      <c r="AGZ144" s="3"/>
      <c r="AHA144" s="3"/>
      <c r="AHB144" s="3"/>
      <c r="AHC144" s="3"/>
      <c r="AHD144" s="3"/>
      <c r="AHE144" s="3"/>
      <c r="AHF144" s="3"/>
      <c r="AHG144" s="3"/>
      <c r="AHH144" s="3"/>
      <c r="AHI144" s="3"/>
      <c r="AHJ144" s="3"/>
      <c r="AHK144" s="3"/>
      <c r="AHL144" s="3"/>
      <c r="AHM144" s="3"/>
      <c r="AHN144" s="3"/>
      <c r="AHO144" s="3"/>
      <c r="AHP144" s="3"/>
      <c r="AHQ144" s="3"/>
      <c r="AHR144" s="3"/>
      <c r="AHS144" s="3"/>
      <c r="AHT144" s="3"/>
      <c r="AHU144" s="3"/>
      <c r="AHV144" s="3"/>
      <c r="AHW144" s="3"/>
      <c r="AHX144" s="3"/>
      <c r="AHY144" s="3"/>
      <c r="AHZ144" s="3"/>
      <c r="AIA144" s="3"/>
      <c r="AIB144" s="3"/>
      <c r="AIC144" s="3"/>
      <c r="AID144" s="3"/>
      <c r="AIE144" s="3"/>
      <c r="AIF144" s="3"/>
      <c r="AIG144" s="3"/>
      <c r="AIH144" s="3"/>
      <c r="AII144" s="3"/>
      <c r="AIJ144" s="3"/>
      <c r="AIK144" s="3"/>
      <c r="AIL144" s="3"/>
      <c r="AIM144" s="3"/>
      <c r="AIN144" s="3"/>
      <c r="AIO144" s="3"/>
      <c r="AIP144" s="3"/>
      <c r="AIQ144" s="3"/>
      <c r="AIR144" s="3"/>
      <c r="AIS144" s="3"/>
      <c r="AIT144" s="3"/>
      <c r="AIU144" s="3"/>
      <c r="AIV144" s="3"/>
      <c r="AIW144" s="3"/>
      <c r="AIX144" s="3"/>
      <c r="AIY144" s="3"/>
      <c r="AIZ144" s="3"/>
      <c r="AJA144" s="3"/>
      <c r="AJB144" s="3"/>
      <c r="AJC144" s="3"/>
      <c r="AJD144" s="3"/>
      <c r="AJE144" s="3"/>
      <c r="AJF144" s="3"/>
      <c r="AJG144" s="3"/>
      <c r="AJH144" s="3"/>
      <c r="AJI144" s="3"/>
      <c r="AJJ144" s="3"/>
      <c r="AJK144" s="3"/>
      <c r="AJL144" s="3"/>
      <c r="AJM144" s="3"/>
      <c r="AJN144" s="3"/>
      <c r="AJO144" s="3"/>
      <c r="AJP144" s="3"/>
      <c r="AJQ144" s="3"/>
      <c r="AJR144" s="3"/>
      <c r="AJS144" s="3"/>
      <c r="AJT144" s="3"/>
      <c r="AJU144" s="3"/>
      <c r="AJV144" s="3"/>
      <c r="AJW144" s="3"/>
      <c r="AJX144" s="3"/>
      <c r="AJY144" s="3"/>
      <c r="AJZ144" s="3"/>
      <c r="AKA144" s="3"/>
      <c r="AKB144" s="3"/>
      <c r="AKC144" s="3"/>
      <c r="AKD144" s="3"/>
      <c r="AKE144" s="3"/>
      <c r="AKF144" s="3"/>
      <c r="AKG144" s="3"/>
      <c r="AKH144" s="3"/>
      <c r="AKI144" s="3"/>
      <c r="AKJ144" s="3"/>
      <c r="AKK144" s="3"/>
      <c r="AKL144" s="3"/>
      <c r="AKM144" s="3"/>
      <c r="AKN144" s="3"/>
      <c r="AKO144" s="3"/>
      <c r="AKP144" s="3"/>
      <c r="AKQ144" s="3"/>
      <c r="AKR144" s="3"/>
      <c r="AKS144" s="3"/>
      <c r="AKT144" s="3"/>
      <c r="AKU144" s="3"/>
      <c r="AKV144" s="3"/>
      <c r="AKW144" s="3"/>
      <c r="AKX144" s="3"/>
      <c r="AKY144" s="3"/>
      <c r="AKZ144" s="3"/>
      <c r="ALA144" s="3"/>
      <c r="ALB144" s="3"/>
      <c r="ALC144" s="3"/>
      <c r="ALD144" s="3"/>
      <c r="ALE144" s="3"/>
      <c r="ALF144" s="3"/>
      <c r="ALG144" s="3"/>
      <c r="ALH144" s="3"/>
      <c r="ALI144" s="3"/>
      <c r="ALJ144" s="3"/>
      <c r="ALK144" s="3"/>
      <c r="ALL144" s="3"/>
      <c r="ALM144" s="3"/>
      <c r="ALN144" s="3"/>
      <c r="ALO144" s="3"/>
      <c r="ALP144" s="3"/>
      <c r="ALQ144" s="3"/>
      <c r="ALR144" s="3"/>
      <c r="ALS144" s="3"/>
      <c r="ALT144" s="3"/>
      <c r="ALU144" s="3"/>
      <c r="ALV144" s="3"/>
      <c r="ALW144" s="3"/>
      <c r="ALX144" s="3"/>
      <c r="ALY144" s="3"/>
      <c r="ALZ144" s="3"/>
      <c r="AMA144" s="3"/>
      <c r="AMB144" s="3"/>
      <c r="AMC144" s="3"/>
      <c r="AMD144" s="3"/>
      <c r="AME144" s="3"/>
      <c r="AMF144" s="3"/>
      <c r="AMG144" s="3"/>
      <c r="AMH144" s="3"/>
      <c r="AMI144" s="3"/>
      <c r="AMJ144" s="3"/>
      <c r="AMK144" s="3"/>
      <c r="AML144" s="3"/>
      <c r="AMM144" s="3"/>
      <c r="AMN144" s="3"/>
      <c r="AMO144" s="3"/>
      <c r="AMP144" s="3"/>
      <c r="AMQ144" s="3"/>
      <c r="AMR144" s="3"/>
      <c r="AMS144" s="3"/>
      <c r="AMT144" s="3"/>
      <c r="AMU144" s="3"/>
      <c r="AMV144" s="3"/>
      <c r="AMW144" s="3"/>
      <c r="AMX144" s="3"/>
      <c r="AMY144" s="3"/>
      <c r="AMZ144" s="3"/>
      <c r="ANA144" s="3"/>
      <c r="ANB144" s="3"/>
      <c r="ANC144" s="3"/>
      <c r="AND144" s="3"/>
      <c r="ANE144" s="3"/>
      <c r="ANF144" s="3"/>
      <c r="ANG144" s="3"/>
      <c r="ANH144" s="3"/>
      <c r="ANI144" s="3"/>
      <c r="ANJ144" s="3"/>
      <c r="ANK144" s="3"/>
      <c r="ANL144" s="3"/>
      <c r="ANM144" s="3"/>
      <c r="ANN144" s="3"/>
      <c r="ANO144" s="3"/>
      <c r="ANP144" s="3"/>
      <c r="ANQ144" s="3"/>
      <c r="ANR144" s="3"/>
      <c r="ANS144" s="3"/>
      <c r="ANT144" s="3"/>
      <c r="ANU144" s="3"/>
      <c r="ANV144" s="3"/>
      <c r="ANW144" s="3"/>
      <c r="ANX144" s="3"/>
      <c r="ANY144" s="3"/>
      <c r="ANZ144" s="3"/>
      <c r="AOA144" s="3"/>
      <c r="AOB144" s="3"/>
      <c r="AOC144" s="3"/>
      <c r="AOD144" s="3"/>
      <c r="AOE144" s="3"/>
      <c r="AOF144" s="3"/>
      <c r="AOG144" s="3"/>
      <c r="AOH144" s="3"/>
      <c r="AOI144" s="3"/>
      <c r="AOJ144" s="3"/>
      <c r="AOK144" s="3"/>
      <c r="AOL144" s="3"/>
      <c r="AOM144" s="3"/>
      <c r="AON144" s="3"/>
      <c r="AOO144" s="3"/>
      <c r="AOP144" s="3"/>
      <c r="AOQ144" s="3"/>
      <c r="AOR144" s="3"/>
      <c r="AOS144" s="3"/>
      <c r="AOT144" s="3"/>
      <c r="AOU144" s="3"/>
      <c r="AOV144" s="3"/>
      <c r="AOW144" s="3"/>
      <c r="AOX144" s="3"/>
      <c r="AOY144" s="3"/>
      <c r="AOZ144" s="3"/>
      <c r="APA144" s="3"/>
      <c r="APB144" s="3"/>
      <c r="APC144" s="3"/>
      <c r="APD144" s="3"/>
      <c r="APE144" s="3"/>
      <c r="APF144" s="3"/>
      <c r="APG144" s="3"/>
      <c r="APH144" s="3"/>
      <c r="API144" s="3"/>
      <c r="APJ144" s="3"/>
      <c r="APK144" s="3"/>
      <c r="APL144" s="3"/>
      <c r="APM144" s="3"/>
      <c r="APN144" s="3"/>
      <c r="APO144" s="3"/>
      <c r="APP144" s="3"/>
      <c r="APQ144" s="3"/>
      <c r="APR144" s="3"/>
      <c r="APS144" s="3"/>
      <c r="APT144" s="3"/>
      <c r="APU144" s="3"/>
      <c r="APV144" s="3"/>
      <c r="APW144" s="3"/>
      <c r="APX144" s="3"/>
      <c r="APY144" s="3"/>
      <c r="APZ144" s="3"/>
      <c r="AQA144" s="3"/>
      <c r="AQB144" s="3"/>
      <c r="AQC144" s="3"/>
      <c r="AQD144" s="3"/>
      <c r="AQE144" s="3"/>
      <c r="AQF144" s="3"/>
      <c r="AQG144" s="3"/>
      <c r="AQH144" s="3"/>
      <c r="AQI144" s="3"/>
      <c r="AQJ144" s="3"/>
      <c r="AQK144" s="3"/>
      <c r="AQL144" s="3"/>
      <c r="AQM144" s="3"/>
      <c r="AQN144" s="3"/>
      <c r="AQO144" s="3"/>
      <c r="AQP144" s="3"/>
      <c r="AQQ144" s="3"/>
      <c r="AQR144" s="3"/>
      <c r="AQS144" s="3"/>
      <c r="AQT144" s="3"/>
      <c r="AQU144" s="3"/>
      <c r="AQV144" s="3"/>
      <c r="AQW144" s="3"/>
      <c r="AQX144" s="3"/>
      <c r="AQY144" s="3"/>
      <c r="AQZ144" s="3"/>
      <c r="ARA144" s="3"/>
      <c r="ARB144" s="3"/>
      <c r="ARC144" s="3"/>
      <c r="ARD144" s="3"/>
      <c r="ARE144" s="3"/>
      <c r="ARF144" s="3"/>
      <c r="ARG144" s="3"/>
      <c r="ARH144" s="3"/>
      <c r="ARI144" s="3"/>
      <c r="ARJ144" s="3"/>
      <c r="ARK144" s="3"/>
      <c r="ARL144" s="3"/>
      <c r="ARM144" s="3"/>
      <c r="ARN144" s="3"/>
      <c r="ARO144" s="3"/>
      <c r="ARP144" s="3"/>
      <c r="ARQ144" s="3"/>
      <c r="ARR144" s="3"/>
      <c r="ARS144" s="3"/>
      <c r="ART144" s="3"/>
      <c r="ARU144" s="3"/>
      <c r="ARV144" s="3"/>
      <c r="ARW144" s="3"/>
      <c r="ARX144" s="3"/>
      <c r="ARY144" s="3"/>
      <c r="ARZ144" s="3"/>
      <c r="ASA144" s="3"/>
      <c r="ASB144" s="3"/>
      <c r="ASC144" s="3"/>
      <c r="ASD144" s="3"/>
      <c r="ASE144" s="3"/>
      <c r="ASF144" s="3"/>
      <c r="ASG144" s="3"/>
      <c r="ASH144" s="3"/>
      <c r="ASI144" s="3"/>
      <c r="ASJ144" s="3"/>
      <c r="ASK144" s="3"/>
      <c r="ASL144" s="3"/>
      <c r="ASM144" s="3"/>
      <c r="ASN144" s="3"/>
      <c r="ASO144" s="3"/>
      <c r="ASP144" s="3"/>
      <c r="ASQ144" s="3"/>
      <c r="ASR144" s="3"/>
      <c r="ASS144" s="3"/>
      <c r="AST144" s="3"/>
      <c r="ASU144" s="3"/>
      <c r="ASV144" s="3"/>
      <c r="ASW144" s="3"/>
      <c r="ASX144" s="3"/>
      <c r="ASY144" s="3"/>
      <c r="ASZ144" s="3"/>
      <c r="ATA144" s="3"/>
      <c r="ATB144" s="3"/>
      <c r="ATC144" s="3"/>
      <c r="ATD144" s="3"/>
      <c r="ATE144" s="3"/>
      <c r="ATF144" s="3"/>
      <c r="ATG144" s="3"/>
      <c r="ATH144" s="3"/>
      <c r="ATI144" s="3"/>
      <c r="ATJ144" s="3"/>
      <c r="ATK144" s="3"/>
      <c r="ATL144" s="3"/>
      <c r="ATM144" s="3"/>
      <c r="ATN144" s="3"/>
      <c r="ATO144" s="3"/>
      <c r="ATP144" s="3"/>
      <c r="ATQ144" s="3"/>
      <c r="ATR144" s="3"/>
      <c r="ATS144" s="3"/>
      <c r="ATT144" s="3"/>
      <c r="ATU144" s="3"/>
      <c r="ATV144" s="3"/>
      <c r="ATW144" s="3"/>
      <c r="ATX144" s="3"/>
      <c r="ATY144" s="3"/>
      <c r="ATZ144" s="3"/>
      <c r="AUA144" s="3"/>
      <c r="AUB144" s="3"/>
      <c r="AUC144" s="3"/>
      <c r="AUD144" s="3"/>
      <c r="AUE144" s="3"/>
      <c r="AUF144" s="3"/>
      <c r="AUG144" s="3"/>
      <c r="AUH144" s="3"/>
      <c r="AUI144" s="3"/>
      <c r="AUJ144" s="3"/>
      <c r="AUK144" s="3"/>
      <c r="AUL144" s="3"/>
      <c r="AUM144" s="3"/>
      <c r="AUN144" s="3"/>
      <c r="AUO144" s="3"/>
      <c r="AUP144" s="3"/>
      <c r="AUQ144" s="3"/>
      <c r="AUR144" s="3"/>
      <c r="AUS144" s="3"/>
      <c r="AUT144" s="3"/>
      <c r="AUU144" s="3"/>
      <c r="AUV144" s="3"/>
      <c r="AUW144" s="3"/>
      <c r="AUX144" s="3"/>
      <c r="AUY144" s="3"/>
      <c r="AUZ144" s="3"/>
      <c r="AVA144" s="3"/>
      <c r="AVB144" s="3"/>
      <c r="AVC144" s="3"/>
      <c r="AVD144" s="3"/>
      <c r="AVE144" s="3"/>
      <c r="AVF144" s="3"/>
      <c r="AVG144" s="3"/>
      <c r="AVH144" s="3"/>
      <c r="AVI144" s="3"/>
      <c r="AVJ144" s="3"/>
      <c r="AVK144" s="3"/>
      <c r="AVL144" s="3"/>
      <c r="AVM144" s="3"/>
      <c r="AVN144" s="3"/>
      <c r="AVO144" s="3"/>
      <c r="AVP144" s="3"/>
      <c r="AVQ144" s="3"/>
      <c r="AVR144" s="3"/>
      <c r="AVS144" s="3"/>
      <c r="AVT144" s="3"/>
      <c r="AVU144" s="3"/>
      <c r="AVV144" s="3"/>
      <c r="AVW144" s="3"/>
      <c r="AVX144" s="3"/>
      <c r="AVY144" s="3"/>
      <c r="AVZ144" s="3"/>
      <c r="AWA144" s="3"/>
      <c r="AWB144" s="3"/>
      <c r="AWC144" s="3"/>
      <c r="AWD144" s="3"/>
      <c r="AWE144" s="3"/>
      <c r="AWF144" s="3"/>
      <c r="AWG144" s="3"/>
      <c r="AWH144" s="3"/>
      <c r="AWI144" s="3"/>
      <c r="AWJ144" s="3"/>
      <c r="AWK144" s="3"/>
      <c r="AWL144" s="3"/>
      <c r="AWM144" s="3"/>
      <c r="AWN144" s="3"/>
      <c r="AWO144" s="3"/>
      <c r="AWP144" s="3"/>
      <c r="AWQ144" s="3"/>
      <c r="AWR144" s="3"/>
      <c r="AWS144" s="3"/>
      <c r="AWT144" s="3"/>
      <c r="AWU144" s="3"/>
      <c r="AWV144" s="3"/>
      <c r="AWW144" s="3"/>
      <c r="AWX144" s="3"/>
      <c r="AWY144" s="3"/>
      <c r="AWZ144" s="3"/>
      <c r="AXA144" s="3"/>
      <c r="AXB144" s="3"/>
      <c r="AXC144" s="3"/>
      <c r="AXD144" s="3"/>
      <c r="AXE144" s="3"/>
      <c r="AXF144" s="3"/>
      <c r="AXG144" s="3"/>
      <c r="AXH144" s="3"/>
      <c r="AXI144" s="3"/>
      <c r="AXJ144" s="3"/>
      <c r="AXK144" s="3"/>
      <c r="AXL144" s="3"/>
      <c r="AXM144" s="3"/>
      <c r="AXN144" s="3"/>
      <c r="AXO144" s="3"/>
      <c r="AXP144" s="3"/>
      <c r="AXQ144" s="3"/>
      <c r="AXR144" s="3"/>
      <c r="AXS144" s="3"/>
      <c r="AXT144" s="3"/>
      <c r="AXU144" s="3"/>
      <c r="AXV144" s="3"/>
      <c r="AXW144" s="3"/>
      <c r="AXX144" s="3"/>
      <c r="AXY144" s="3"/>
      <c r="AXZ144" s="3"/>
      <c r="AYA144" s="3"/>
      <c r="AYB144" s="3"/>
      <c r="AYC144" s="3"/>
      <c r="AYD144" s="3"/>
      <c r="AYE144" s="3"/>
      <c r="AYF144" s="3"/>
      <c r="AYG144" s="3"/>
      <c r="AYH144" s="3"/>
      <c r="AYI144" s="3"/>
      <c r="AYJ144" s="3"/>
      <c r="AYK144" s="3"/>
      <c r="AYL144" s="3"/>
      <c r="AYM144" s="3"/>
      <c r="AYN144" s="3"/>
      <c r="AYO144" s="3"/>
      <c r="AYP144" s="3"/>
      <c r="AYQ144" s="3"/>
      <c r="AYR144" s="3"/>
      <c r="AYS144" s="3"/>
      <c r="AYT144" s="3"/>
      <c r="AYU144" s="3"/>
      <c r="AYV144" s="3"/>
      <c r="AYW144" s="3"/>
      <c r="AYX144" s="3"/>
      <c r="AYY144" s="3"/>
      <c r="AYZ144" s="3"/>
      <c r="AZA144" s="3"/>
      <c r="AZB144" s="3"/>
      <c r="AZC144" s="3"/>
      <c r="AZD144" s="3"/>
      <c r="AZE144" s="3"/>
      <c r="AZF144" s="3"/>
      <c r="AZG144" s="3"/>
      <c r="AZH144" s="3"/>
      <c r="AZI144" s="3"/>
      <c r="AZJ144" s="3"/>
      <c r="AZK144" s="3"/>
      <c r="AZL144" s="3"/>
      <c r="AZM144" s="3"/>
      <c r="AZN144" s="3"/>
      <c r="AZO144" s="3"/>
      <c r="AZP144" s="3"/>
      <c r="AZQ144" s="3"/>
      <c r="AZR144" s="3"/>
      <c r="AZS144" s="3"/>
      <c r="AZT144" s="3"/>
      <c r="AZU144" s="3"/>
      <c r="AZV144" s="3"/>
      <c r="AZW144" s="3"/>
      <c r="AZX144" s="3"/>
      <c r="AZY144" s="3"/>
      <c r="AZZ144" s="3"/>
      <c r="BAA144" s="3"/>
      <c r="BAB144" s="3"/>
      <c r="BAC144" s="3"/>
      <c r="BAD144" s="3"/>
      <c r="BAE144" s="3"/>
      <c r="BAF144" s="3"/>
      <c r="BAG144" s="3"/>
      <c r="BAH144" s="3"/>
      <c r="BAI144" s="3"/>
      <c r="BAJ144" s="3"/>
      <c r="BAK144" s="3"/>
      <c r="BAL144" s="3"/>
      <c r="BAM144" s="3"/>
      <c r="BAN144" s="3"/>
      <c r="BAO144" s="3"/>
      <c r="BAP144" s="3"/>
      <c r="BAQ144" s="3"/>
      <c r="BAR144" s="3"/>
      <c r="BAS144" s="3"/>
      <c r="BAT144" s="3"/>
      <c r="BAU144" s="3"/>
      <c r="BAV144" s="3"/>
      <c r="BAW144" s="3"/>
      <c r="BAX144" s="3"/>
      <c r="BAY144" s="3"/>
      <c r="BAZ144" s="3"/>
      <c r="BBA144" s="3"/>
      <c r="BBB144" s="3"/>
      <c r="BBC144" s="3"/>
      <c r="BBD144" s="3"/>
      <c r="BBE144" s="3"/>
      <c r="BBF144" s="3"/>
      <c r="BBG144" s="3"/>
      <c r="BBH144" s="3"/>
      <c r="BBI144" s="3"/>
      <c r="BBJ144" s="3"/>
      <c r="BBK144" s="3"/>
      <c r="BBL144" s="3"/>
      <c r="BBM144" s="3"/>
      <c r="BBN144" s="3"/>
      <c r="BBO144" s="3"/>
      <c r="BBP144" s="3"/>
      <c r="BBQ144" s="3"/>
      <c r="BBR144" s="3"/>
      <c r="BBS144" s="3"/>
      <c r="BBT144" s="3"/>
      <c r="BBU144" s="3"/>
      <c r="BBV144" s="3"/>
      <c r="BBW144" s="3"/>
      <c r="BBX144" s="3"/>
      <c r="BBY144" s="3"/>
      <c r="BBZ144" s="3"/>
      <c r="BCA144" s="3"/>
      <c r="BCB144" s="3"/>
      <c r="BCC144" s="3"/>
      <c r="BCD144" s="3"/>
      <c r="BCE144" s="3"/>
      <c r="BCF144" s="3"/>
      <c r="BCG144" s="3"/>
      <c r="BCH144" s="3"/>
      <c r="BCI144" s="3"/>
      <c r="BCJ144" s="3"/>
      <c r="BCK144" s="3"/>
      <c r="BCL144" s="3"/>
      <c r="BCM144" s="3"/>
      <c r="BCN144" s="3"/>
      <c r="BCO144" s="3"/>
      <c r="BCP144" s="3"/>
      <c r="BCQ144" s="3"/>
      <c r="BCR144" s="3"/>
      <c r="BCS144" s="3"/>
      <c r="BCT144" s="3"/>
      <c r="BCU144" s="3"/>
      <c r="BCV144" s="3"/>
      <c r="BCW144" s="3"/>
      <c r="BCX144" s="3"/>
      <c r="BCY144" s="3"/>
      <c r="BCZ144" s="3"/>
      <c r="BDA144" s="3"/>
      <c r="BDB144" s="3"/>
      <c r="BDC144" s="3"/>
      <c r="BDD144" s="3"/>
      <c r="BDE144" s="3"/>
      <c r="BDF144" s="3"/>
      <c r="BDG144" s="3"/>
      <c r="BDH144" s="3"/>
      <c r="BDI144" s="3"/>
      <c r="BDJ144" s="3"/>
      <c r="BDK144" s="3"/>
      <c r="BDL144" s="3"/>
      <c r="BDM144" s="3"/>
      <c r="BDN144" s="3"/>
      <c r="BDO144" s="3"/>
      <c r="BDP144" s="3"/>
      <c r="BDQ144" s="3"/>
      <c r="BDR144" s="3"/>
      <c r="BDS144" s="3"/>
      <c r="BDT144" s="3"/>
      <c r="BDU144" s="3"/>
      <c r="BDV144" s="3"/>
      <c r="BDW144" s="3"/>
      <c r="BDX144" s="3"/>
      <c r="BDY144" s="3"/>
      <c r="BDZ144" s="3"/>
      <c r="BEA144" s="3"/>
      <c r="BEB144" s="3"/>
      <c r="BEC144" s="3"/>
      <c r="BED144" s="3"/>
      <c r="BEE144" s="3"/>
      <c r="BEF144" s="3"/>
      <c r="BEG144" s="3"/>
      <c r="BEH144" s="3"/>
    </row>
    <row r="145" spans="1:14" s="3" customFormat="1" ht="30" customHeight="1" x14ac:dyDescent="0.35">
      <c r="A145" s="113">
        <v>5</v>
      </c>
      <c r="B145" s="114">
        <v>2</v>
      </c>
      <c r="C145" s="114">
        <v>1</v>
      </c>
      <c r="D145" s="246">
        <v>2</v>
      </c>
      <c r="E145" s="160" t="s">
        <v>17</v>
      </c>
      <c r="F145" s="161"/>
      <c r="G145" s="161"/>
      <c r="H145" s="162"/>
      <c r="I145" s="162"/>
      <c r="J145" s="162"/>
      <c r="K145" s="330"/>
      <c r="L145" s="331">
        <f>L144</f>
        <v>4329.8</v>
      </c>
      <c r="M145" s="331">
        <f t="shared" ref="M145:N145" si="27">M144</f>
        <v>4780.8</v>
      </c>
      <c r="N145" s="332">
        <f t="shared" si="27"/>
        <v>5019.8</v>
      </c>
    </row>
    <row r="146" spans="1:14" s="3" customFormat="1" ht="30" customHeight="1" x14ac:dyDescent="0.35">
      <c r="A146" s="113">
        <v>5</v>
      </c>
      <c r="B146" s="333">
        <v>2</v>
      </c>
      <c r="C146" s="334">
        <v>1</v>
      </c>
      <c r="D146" s="251" t="s">
        <v>48</v>
      </c>
      <c r="E146" s="335"/>
      <c r="F146" s="335"/>
      <c r="G146" s="335"/>
      <c r="H146" s="335"/>
      <c r="I146" s="335"/>
      <c r="J146" s="335"/>
      <c r="K146" s="335"/>
      <c r="L146" s="336">
        <f>SUM(L145+L138)</f>
        <v>5857.9</v>
      </c>
      <c r="M146" s="336">
        <f>SUM(M145+M138)</f>
        <v>14099.8</v>
      </c>
      <c r="N146" s="337">
        <f>SUM(N145+N138)</f>
        <v>9278.2999999999993</v>
      </c>
    </row>
    <row r="147" spans="1:14" s="3" customFormat="1" ht="30" customHeight="1" x14ac:dyDescent="0.35">
      <c r="A147" s="113">
        <v>5</v>
      </c>
      <c r="B147" s="255">
        <v>2</v>
      </c>
      <c r="C147" s="255"/>
      <c r="D147" s="338" t="s">
        <v>49</v>
      </c>
      <c r="E147" s="339"/>
      <c r="F147" s="339"/>
      <c r="G147" s="339"/>
      <c r="H147" s="339"/>
      <c r="I147" s="339"/>
      <c r="J147" s="339"/>
      <c r="K147" s="340"/>
      <c r="L147" s="341">
        <f>SUM(L146)</f>
        <v>5857.9</v>
      </c>
      <c r="M147" s="341">
        <f t="shared" ref="M147:N147" si="28">SUM(M146)</f>
        <v>14099.8</v>
      </c>
      <c r="N147" s="342">
        <f t="shared" si="28"/>
        <v>9278.2999999999993</v>
      </c>
    </row>
    <row r="148" spans="1:14" s="3" customFormat="1" ht="30" customHeight="1" x14ac:dyDescent="0.35">
      <c r="A148" s="113">
        <v>5</v>
      </c>
      <c r="B148" s="255">
        <v>3</v>
      </c>
      <c r="C148" s="255"/>
      <c r="D148" s="262"/>
      <c r="E148" s="262"/>
      <c r="F148" s="343" t="s">
        <v>148</v>
      </c>
      <c r="G148" s="344"/>
      <c r="H148" s="344"/>
      <c r="I148" s="344"/>
      <c r="J148" s="344"/>
      <c r="K148" s="344"/>
      <c r="L148" s="344"/>
      <c r="M148" s="344"/>
      <c r="N148" s="345"/>
    </row>
    <row r="149" spans="1:14" s="3" customFormat="1" ht="30" customHeight="1" x14ac:dyDescent="0.35">
      <c r="A149" s="113">
        <v>5</v>
      </c>
      <c r="B149" s="114">
        <v>3</v>
      </c>
      <c r="C149" s="114">
        <v>3</v>
      </c>
      <c r="D149" s="114" t="s">
        <v>9</v>
      </c>
      <c r="E149" s="114" t="s">
        <v>9</v>
      </c>
      <c r="F149" s="115" t="s">
        <v>149</v>
      </c>
      <c r="G149" s="116"/>
      <c r="H149" s="116"/>
      <c r="I149" s="116"/>
      <c r="J149" s="116"/>
      <c r="K149" s="116"/>
      <c r="L149" s="116"/>
      <c r="M149" s="116"/>
      <c r="N149" s="117"/>
    </row>
    <row r="150" spans="1:14" s="3" customFormat="1" ht="30" customHeight="1" x14ac:dyDescent="0.35">
      <c r="A150" s="113">
        <v>5</v>
      </c>
      <c r="B150" s="114">
        <v>3</v>
      </c>
      <c r="C150" s="114">
        <v>3</v>
      </c>
      <c r="D150" s="118">
        <v>1</v>
      </c>
      <c r="E150" s="118" t="s">
        <v>9</v>
      </c>
      <c r="F150" s="119" t="s">
        <v>150</v>
      </c>
      <c r="G150" s="120"/>
      <c r="H150" s="120"/>
      <c r="I150" s="120"/>
      <c r="J150" s="120"/>
      <c r="K150" s="120"/>
      <c r="L150" s="120"/>
      <c r="M150" s="120"/>
      <c r="N150" s="121"/>
    </row>
    <row r="151" spans="1:14" s="3" customFormat="1" ht="30" customHeight="1" x14ac:dyDescent="0.35">
      <c r="A151" s="170">
        <v>5</v>
      </c>
      <c r="B151" s="171">
        <v>3</v>
      </c>
      <c r="C151" s="171">
        <v>3</v>
      </c>
      <c r="D151" s="172">
        <v>1</v>
      </c>
      <c r="E151" s="173">
        <v>1</v>
      </c>
      <c r="F151" s="126" t="s">
        <v>151</v>
      </c>
      <c r="G151" s="127"/>
      <c r="H151" s="346" t="s">
        <v>109</v>
      </c>
      <c r="I151" s="201" t="s">
        <v>110</v>
      </c>
      <c r="J151" s="129" t="s">
        <v>11</v>
      </c>
      <c r="K151" s="173" t="s">
        <v>14</v>
      </c>
      <c r="L151" s="181">
        <v>0</v>
      </c>
      <c r="M151" s="181">
        <v>120</v>
      </c>
      <c r="N151" s="347">
        <v>120</v>
      </c>
    </row>
    <row r="152" spans="1:14" s="3" customFormat="1" ht="30" customHeight="1" x14ac:dyDescent="0.35">
      <c r="A152" s="176"/>
      <c r="B152" s="177"/>
      <c r="C152" s="177"/>
      <c r="D152" s="178"/>
      <c r="E152" s="179"/>
      <c r="F152" s="139"/>
      <c r="G152" s="127"/>
      <c r="H152" s="346"/>
      <c r="I152" s="192"/>
      <c r="J152" s="141"/>
      <c r="K152" s="299"/>
      <c r="L152" s="299"/>
      <c r="M152" s="299"/>
      <c r="N152" s="348"/>
    </row>
    <row r="153" spans="1:14" s="3" customFormat="1" ht="30" customHeight="1" x14ac:dyDescent="0.35">
      <c r="A153" s="176"/>
      <c r="B153" s="177"/>
      <c r="C153" s="177"/>
      <c r="D153" s="178"/>
      <c r="E153" s="179"/>
      <c r="F153" s="139"/>
      <c r="G153" s="127"/>
      <c r="H153" s="346"/>
      <c r="I153" s="192"/>
      <c r="J153" s="141"/>
      <c r="K153" s="349" t="s">
        <v>89</v>
      </c>
      <c r="L153" s="350">
        <v>50</v>
      </c>
      <c r="M153" s="350">
        <v>0</v>
      </c>
      <c r="N153" s="351">
        <v>0</v>
      </c>
    </row>
    <row r="154" spans="1:14" s="3" customFormat="1" ht="30" customHeight="1" x14ac:dyDescent="0.35">
      <c r="A154" s="176"/>
      <c r="B154" s="177"/>
      <c r="C154" s="177"/>
      <c r="D154" s="178"/>
      <c r="E154" s="179"/>
      <c r="F154" s="139"/>
      <c r="G154" s="127"/>
      <c r="H154" s="352" t="s">
        <v>113</v>
      </c>
      <c r="I154" s="201" t="s">
        <v>114</v>
      </c>
      <c r="J154" s="129" t="s">
        <v>11</v>
      </c>
      <c r="K154" s="277" t="s">
        <v>14</v>
      </c>
      <c r="L154" s="328">
        <v>20</v>
      </c>
      <c r="M154" s="328">
        <v>20</v>
      </c>
      <c r="N154" s="285">
        <v>50</v>
      </c>
    </row>
    <row r="155" spans="1:14" s="3" customFormat="1" ht="30" customHeight="1" thickBot="1" x14ac:dyDescent="0.4">
      <c r="A155" s="176"/>
      <c r="B155" s="177"/>
      <c r="C155" s="177"/>
      <c r="D155" s="178"/>
      <c r="E155" s="179"/>
      <c r="F155" s="139"/>
      <c r="G155" s="127"/>
      <c r="H155" s="353"/>
      <c r="I155" s="192"/>
      <c r="J155" s="142"/>
      <c r="K155" s="277" t="s">
        <v>291</v>
      </c>
      <c r="L155" s="328">
        <v>0</v>
      </c>
      <c r="M155" s="328">
        <v>0</v>
      </c>
      <c r="N155" s="285">
        <v>0</v>
      </c>
    </row>
    <row r="156" spans="1:14" s="3" customFormat="1" ht="30" customHeight="1" thickBot="1" x14ac:dyDescent="0.4">
      <c r="A156" s="176"/>
      <c r="B156" s="177"/>
      <c r="C156" s="177"/>
      <c r="D156" s="178"/>
      <c r="E156" s="179"/>
      <c r="F156" s="139"/>
      <c r="G156" s="127"/>
      <c r="H156" s="353"/>
      <c r="I156" s="192"/>
      <c r="J156" s="142"/>
      <c r="K156" s="354" t="s">
        <v>15</v>
      </c>
      <c r="L156" s="355">
        <f>SUM(L151:L155)</f>
        <v>70</v>
      </c>
      <c r="M156" s="355">
        <f>SUM(M151:M155)</f>
        <v>140</v>
      </c>
      <c r="N156" s="356">
        <f>SUM(N151:N155)</f>
        <v>170</v>
      </c>
    </row>
    <row r="157" spans="1:14" s="3" customFormat="1" ht="30" customHeight="1" thickBot="1" x14ac:dyDescent="0.4">
      <c r="A157" s="210"/>
      <c r="B157" s="211"/>
      <c r="C157" s="211"/>
      <c r="D157" s="212"/>
      <c r="E157" s="213"/>
      <c r="F157" s="218"/>
      <c r="G157" s="155"/>
      <c r="H157" s="219" t="s">
        <v>16</v>
      </c>
      <c r="I157" s="220"/>
      <c r="J157" s="220"/>
      <c r="K157" s="357"/>
      <c r="L157" s="358">
        <f>SUM(L156)</f>
        <v>70</v>
      </c>
      <c r="M157" s="358">
        <f>SUM(M156)</f>
        <v>140</v>
      </c>
      <c r="N157" s="358">
        <f>SUM(N156)</f>
        <v>170</v>
      </c>
    </row>
    <row r="158" spans="1:14" s="3" customFormat="1" ht="30" customHeight="1" x14ac:dyDescent="0.35">
      <c r="A158" s="170">
        <v>5</v>
      </c>
      <c r="B158" s="171">
        <v>3</v>
      </c>
      <c r="C158" s="171">
        <v>3</v>
      </c>
      <c r="D158" s="172">
        <v>1</v>
      </c>
      <c r="E158" s="173">
        <v>2</v>
      </c>
      <c r="F158" s="126" t="s">
        <v>152</v>
      </c>
      <c r="G158" s="127"/>
      <c r="H158" s="154" t="s">
        <v>344</v>
      </c>
      <c r="I158" s="192" t="s">
        <v>296</v>
      </c>
      <c r="J158" s="142" t="s">
        <v>11</v>
      </c>
      <c r="K158" s="273" t="s">
        <v>27</v>
      </c>
      <c r="L158" s="144">
        <v>0</v>
      </c>
      <c r="M158" s="144">
        <v>0</v>
      </c>
      <c r="N158" s="145">
        <v>0</v>
      </c>
    </row>
    <row r="159" spans="1:14" s="3" customFormat="1" ht="30" customHeight="1" thickBot="1" x14ac:dyDescent="0.4">
      <c r="A159" s="176"/>
      <c r="B159" s="177"/>
      <c r="C159" s="177"/>
      <c r="D159" s="178"/>
      <c r="E159" s="179"/>
      <c r="F159" s="139"/>
      <c r="G159" s="127"/>
      <c r="H159" s="346"/>
      <c r="I159" s="192"/>
      <c r="J159" s="142"/>
      <c r="K159" s="131" t="s">
        <v>14</v>
      </c>
      <c r="L159" s="144">
        <v>1.4</v>
      </c>
      <c r="M159" s="144">
        <v>1.4</v>
      </c>
      <c r="N159" s="145">
        <v>1.4</v>
      </c>
    </row>
    <row r="160" spans="1:14" s="3" customFormat="1" ht="30" customHeight="1" thickBot="1" x14ac:dyDescent="0.4">
      <c r="A160" s="176"/>
      <c r="B160" s="177"/>
      <c r="C160" s="177"/>
      <c r="D160" s="178"/>
      <c r="E160" s="179"/>
      <c r="F160" s="139"/>
      <c r="G160" s="127"/>
      <c r="H160" s="346"/>
      <c r="I160" s="196"/>
      <c r="J160" s="148"/>
      <c r="K160" s="149" t="s">
        <v>15</v>
      </c>
      <c r="L160" s="150">
        <f>SUM(L158:L159)</f>
        <v>1.4</v>
      </c>
      <c r="M160" s="150">
        <f>SUM(M158:M159)</f>
        <v>1.4</v>
      </c>
      <c r="N160" s="150">
        <f>SUM(N158:N159)</f>
        <v>1.4</v>
      </c>
    </row>
    <row r="161" spans="1:14" s="3" customFormat="1" ht="30" customHeight="1" x14ac:dyDescent="0.35">
      <c r="A161" s="176"/>
      <c r="B161" s="177"/>
      <c r="C161" s="177"/>
      <c r="D161" s="178"/>
      <c r="E161" s="179"/>
      <c r="F161" s="139"/>
      <c r="G161" s="127"/>
      <c r="H161" s="245" t="s">
        <v>116</v>
      </c>
      <c r="I161" s="270" t="s">
        <v>117</v>
      </c>
      <c r="J161" s="270" t="s">
        <v>11</v>
      </c>
      <c r="K161" s="227" t="s">
        <v>27</v>
      </c>
      <c r="L161" s="144">
        <v>0</v>
      </c>
      <c r="M161" s="143">
        <v>0</v>
      </c>
      <c r="N161" s="145">
        <v>0</v>
      </c>
    </row>
    <row r="162" spans="1:14" s="3" customFormat="1" ht="30" customHeight="1" x14ac:dyDescent="0.35">
      <c r="A162" s="176"/>
      <c r="B162" s="177"/>
      <c r="C162" s="177"/>
      <c r="D162" s="178"/>
      <c r="E162" s="179"/>
      <c r="F162" s="139"/>
      <c r="G162" s="127"/>
      <c r="H162" s="245"/>
      <c r="I162" s="270"/>
      <c r="J162" s="270"/>
      <c r="K162" s="227" t="s">
        <v>12</v>
      </c>
      <c r="L162" s="144">
        <v>0</v>
      </c>
      <c r="M162" s="143">
        <v>0</v>
      </c>
      <c r="N162" s="145">
        <v>0</v>
      </c>
    </row>
    <row r="163" spans="1:14" s="3" customFormat="1" ht="30" customHeight="1" thickBot="1" x14ac:dyDescent="0.4">
      <c r="A163" s="176"/>
      <c r="B163" s="177"/>
      <c r="C163" s="177"/>
      <c r="D163" s="178"/>
      <c r="E163" s="179"/>
      <c r="F163" s="139"/>
      <c r="G163" s="127"/>
      <c r="H163" s="245"/>
      <c r="I163" s="270"/>
      <c r="J163" s="270"/>
      <c r="K163" s="227" t="s">
        <v>14</v>
      </c>
      <c r="L163" s="144">
        <v>300</v>
      </c>
      <c r="M163" s="144">
        <v>0</v>
      </c>
      <c r="N163" s="145">
        <v>0</v>
      </c>
    </row>
    <row r="164" spans="1:14" s="3" customFormat="1" ht="30" customHeight="1" thickBot="1" x14ac:dyDescent="0.4">
      <c r="A164" s="176"/>
      <c r="B164" s="177"/>
      <c r="C164" s="177"/>
      <c r="D164" s="178"/>
      <c r="E164" s="179"/>
      <c r="F164" s="139"/>
      <c r="G164" s="127"/>
      <c r="H164" s="128"/>
      <c r="I164" s="129"/>
      <c r="J164" s="130"/>
      <c r="K164" s="149" t="s">
        <v>15</v>
      </c>
      <c r="L164" s="150">
        <f>SUM(L161:L163)</f>
        <v>300</v>
      </c>
      <c r="M164" s="150">
        <f t="shared" ref="M164:N164" si="29">SUM(M161:M163)</f>
        <v>0</v>
      </c>
      <c r="N164" s="150">
        <f t="shared" si="29"/>
        <v>0</v>
      </c>
    </row>
    <row r="165" spans="1:14" s="3" customFormat="1" ht="30" customHeight="1" thickBot="1" x14ac:dyDescent="0.4">
      <c r="A165" s="210"/>
      <c r="B165" s="211"/>
      <c r="C165" s="211"/>
      <c r="D165" s="212"/>
      <c r="E165" s="213"/>
      <c r="F165" s="218"/>
      <c r="G165" s="155"/>
      <c r="H165" s="219" t="s">
        <v>16</v>
      </c>
      <c r="I165" s="220"/>
      <c r="J165" s="220"/>
      <c r="K165" s="221"/>
      <c r="L165" s="222">
        <f>SUM(L160+L164)</f>
        <v>301.39999999999998</v>
      </c>
      <c r="M165" s="222">
        <f>SUM(M160+M164)</f>
        <v>1.4</v>
      </c>
      <c r="N165" s="222">
        <f>SUM(N160)</f>
        <v>1.4</v>
      </c>
    </row>
    <row r="166" spans="1:14" s="3" customFormat="1" ht="30" customHeight="1" x14ac:dyDescent="0.35">
      <c r="A166" s="170">
        <v>5</v>
      </c>
      <c r="B166" s="171">
        <v>3</v>
      </c>
      <c r="C166" s="171">
        <v>3</v>
      </c>
      <c r="D166" s="172">
        <v>1</v>
      </c>
      <c r="E166" s="173">
        <v>3</v>
      </c>
      <c r="F166" s="126" t="s">
        <v>153</v>
      </c>
      <c r="G166" s="127"/>
      <c r="H166" s="359" t="s">
        <v>118</v>
      </c>
      <c r="I166" s="360" t="s">
        <v>119</v>
      </c>
      <c r="J166" s="142" t="s">
        <v>11</v>
      </c>
      <c r="K166" s="273" t="s">
        <v>12</v>
      </c>
      <c r="L166" s="144">
        <v>0</v>
      </c>
      <c r="M166" s="144">
        <v>0</v>
      </c>
      <c r="N166" s="145">
        <v>0</v>
      </c>
    </row>
    <row r="167" spans="1:14" s="3" customFormat="1" ht="30" customHeight="1" thickBot="1" x14ac:dyDescent="0.4">
      <c r="A167" s="176"/>
      <c r="B167" s="177"/>
      <c r="C167" s="177"/>
      <c r="D167" s="178"/>
      <c r="E167" s="179"/>
      <c r="F167" s="139"/>
      <c r="G167" s="127"/>
      <c r="H167" s="359"/>
      <c r="I167" s="360"/>
      <c r="J167" s="142"/>
      <c r="K167" s="131" t="s">
        <v>14</v>
      </c>
      <c r="L167" s="144">
        <v>0</v>
      </c>
      <c r="M167" s="144">
        <v>0</v>
      </c>
      <c r="N167" s="145">
        <v>0</v>
      </c>
    </row>
    <row r="168" spans="1:14" s="3" customFormat="1" ht="30" customHeight="1" thickBot="1" x14ac:dyDescent="0.4">
      <c r="A168" s="176"/>
      <c r="B168" s="177"/>
      <c r="C168" s="177"/>
      <c r="D168" s="178"/>
      <c r="E168" s="179"/>
      <c r="F168" s="139"/>
      <c r="G168" s="127"/>
      <c r="H168" s="359"/>
      <c r="I168" s="360"/>
      <c r="J168" s="142"/>
      <c r="K168" s="361" t="s">
        <v>15</v>
      </c>
      <c r="L168" s="150">
        <f>SUM(L166:L167)</f>
        <v>0</v>
      </c>
      <c r="M168" s="150">
        <f t="shared" ref="M168:N168" si="30">SUM(M166:M167)</f>
        <v>0</v>
      </c>
      <c r="N168" s="150">
        <f t="shared" si="30"/>
        <v>0</v>
      </c>
    </row>
    <row r="169" spans="1:14" s="3" customFormat="1" ht="30" customHeight="1" thickBot="1" x14ac:dyDescent="0.4">
      <c r="A169" s="176"/>
      <c r="B169" s="177"/>
      <c r="C169" s="177"/>
      <c r="D169" s="178"/>
      <c r="E169" s="213"/>
      <c r="F169" s="218"/>
      <c r="G169" s="155"/>
      <c r="H169" s="219" t="s">
        <v>16</v>
      </c>
      <c r="I169" s="220"/>
      <c r="J169" s="220"/>
      <c r="K169" s="221"/>
      <c r="L169" s="159">
        <f>L168</f>
        <v>0</v>
      </c>
      <c r="M169" s="159">
        <f t="shared" ref="M169:N169" si="31">M168</f>
        <v>0</v>
      </c>
      <c r="N169" s="159">
        <f t="shared" si="31"/>
        <v>0</v>
      </c>
    </row>
    <row r="170" spans="1:14" s="3" customFormat="1" ht="30" customHeight="1" thickBot="1" x14ac:dyDescent="0.4">
      <c r="A170" s="113">
        <v>5</v>
      </c>
      <c r="B170" s="114">
        <v>3</v>
      </c>
      <c r="C170" s="114">
        <v>3</v>
      </c>
      <c r="D170" s="246">
        <v>1</v>
      </c>
      <c r="E170" s="362" t="s">
        <v>17</v>
      </c>
      <c r="F170" s="162"/>
      <c r="G170" s="162"/>
      <c r="H170" s="162"/>
      <c r="I170" s="162"/>
      <c r="J170" s="162"/>
      <c r="K170" s="162"/>
      <c r="L170" s="223">
        <f>SUM(L165+L157+L169)</f>
        <v>371.4</v>
      </c>
      <c r="M170" s="164">
        <f>SUM(M165+M157+M169)</f>
        <v>141.4</v>
      </c>
      <c r="N170" s="165">
        <f>SUM(N165+N157+N169)</f>
        <v>171.4</v>
      </c>
    </row>
    <row r="171" spans="1:14" s="3" customFormat="1" ht="30" customHeight="1" thickBot="1" x14ac:dyDescent="0.4">
      <c r="A171" s="113">
        <v>5</v>
      </c>
      <c r="B171" s="114">
        <v>3</v>
      </c>
      <c r="C171" s="249">
        <v>3</v>
      </c>
      <c r="D171" s="251" t="s">
        <v>48</v>
      </c>
      <c r="E171" s="335"/>
      <c r="F171" s="335"/>
      <c r="G171" s="335"/>
      <c r="H171" s="335"/>
      <c r="I171" s="335"/>
      <c r="J171" s="335"/>
      <c r="K171" s="335"/>
      <c r="L171" s="363">
        <f t="shared" ref="L171:N172" si="32">SUM(L170)</f>
        <v>371.4</v>
      </c>
      <c r="M171" s="364">
        <f t="shared" si="32"/>
        <v>141.4</v>
      </c>
      <c r="N171" s="365">
        <f t="shared" si="32"/>
        <v>171.4</v>
      </c>
    </row>
    <row r="172" spans="1:14" s="3" customFormat="1" ht="30" customHeight="1" thickBot="1" x14ac:dyDescent="0.4">
      <c r="A172" s="113">
        <v>5</v>
      </c>
      <c r="B172" s="255">
        <v>3</v>
      </c>
      <c r="C172" s="366"/>
      <c r="D172" s="367"/>
      <c r="E172" s="367"/>
      <c r="F172" s="367"/>
      <c r="G172" s="367"/>
      <c r="H172" s="367"/>
      <c r="I172" s="339" t="s">
        <v>49</v>
      </c>
      <c r="J172" s="339"/>
      <c r="K172" s="339"/>
      <c r="L172" s="368">
        <f t="shared" si="32"/>
        <v>371.4</v>
      </c>
      <c r="M172" s="369">
        <f t="shared" si="32"/>
        <v>141.4</v>
      </c>
      <c r="N172" s="370">
        <f t="shared" si="32"/>
        <v>171.4</v>
      </c>
    </row>
    <row r="173" spans="1:14" s="3" customFormat="1" ht="30" customHeight="1" thickBot="1" x14ac:dyDescent="0.4">
      <c r="A173" s="371">
        <v>5</v>
      </c>
      <c r="B173" s="372" t="s">
        <v>120</v>
      </c>
      <c r="C173" s="373"/>
      <c r="D173" s="373"/>
      <c r="E173" s="373"/>
      <c r="F173" s="373"/>
      <c r="G173" s="373"/>
      <c r="H173" s="373"/>
      <c r="I173" s="373"/>
      <c r="J173" s="373"/>
      <c r="K173" s="373"/>
      <c r="L173" s="374">
        <f>SUM(L172+L147+L66)</f>
        <v>11407.599999999999</v>
      </c>
      <c r="M173" s="375">
        <f>SUM(M172+M147+M66)</f>
        <v>33594.6</v>
      </c>
      <c r="N173" s="376">
        <f>SUM(N172+N147+N66)</f>
        <v>15135.8</v>
      </c>
    </row>
    <row r="174" spans="1:14" ht="30" customHeight="1" thickBot="1" x14ac:dyDescent="0.4"/>
    <row r="175" spans="1:14" ht="30" customHeight="1" thickBot="1" x14ac:dyDescent="0.4">
      <c r="A175" s="48" t="s">
        <v>175</v>
      </c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50"/>
    </row>
    <row r="176" spans="1:14" ht="30" customHeight="1" thickBot="1" x14ac:dyDescent="0.4">
      <c r="D176" s="70" t="s">
        <v>154</v>
      </c>
      <c r="E176" s="71"/>
      <c r="F176" s="71"/>
      <c r="G176" s="71"/>
      <c r="H176" s="71"/>
      <c r="I176" s="71"/>
      <c r="J176" s="71"/>
      <c r="K176" s="4"/>
      <c r="L176" s="5" t="s">
        <v>155</v>
      </c>
      <c r="M176" s="5" t="s">
        <v>156</v>
      </c>
      <c r="N176" s="6" t="s">
        <v>338</v>
      </c>
    </row>
    <row r="177" spans="4:15" ht="30" customHeight="1" thickBot="1" x14ac:dyDescent="0.4">
      <c r="D177" s="72" t="s">
        <v>157</v>
      </c>
      <c r="E177" s="73"/>
      <c r="F177" s="73"/>
      <c r="G177" s="73"/>
      <c r="H177" s="73"/>
      <c r="I177" s="73"/>
      <c r="J177" s="73"/>
      <c r="K177" s="74"/>
      <c r="L177" s="7"/>
      <c r="M177" s="7"/>
      <c r="N177" s="7"/>
    </row>
    <row r="178" spans="4:15" ht="30" customHeight="1" thickBot="1" x14ac:dyDescent="0.4">
      <c r="D178" s="60" t="s">
        <v>158</v>
      </c>
      <c r="E178" s="61"/>
      <c r="F178" s="61"/>
      <c r="G178" s="61"/>
      <c r="H178" s="61"/>
      <c r="I178" s="61"/>
      <c r="J178" s="61"/>
      <c r="K178" s="61"/>
      <c r="L178" s="13">
        <f>L179+L187+L188</f>
        <v>11407.6</v>
      </c>
      <c r="M178" s="13">
        <f>M179+M187+M188</f>
        <v>33594.6</v>
      </c>
      <c r="N178" s="13">
        <f t="shared" ref="N178" si="33">N179+N187+N188</f>
        <v>15135.8</v>
      </c>
    </row>
    <row r="179" spans="4:15" ht="30" customHeight="1" thickBot="1" x14ac:dyDescent="0.4">
      <c r="D179" s="66" t="s">
        <v>159</v>
      </c>
      <c r="E179" s="67"/>
      <c r="F179" s="67"/>
      <c r="G179" s="67"/>
      <c r="H179" s="67"/>
      <c r="I179" s="67"/>
      <c r="J179" s="67"/>
      <c r="K179" s="68"/>
      <c r="L179" s="14">
        <f>SUM(L180:L186)</f>
        <v>11061.9</v>
      </c>
      <c r="M179" s="14">
        <f t="shared" ref="M179:N179" si="34">SUM(M180:M186)</f>
        <v>33356.5</v>
      </c>
      <c r="N179" s="14">
        <f t="shared" si="34"/>
        <v>14882</v>
      </c>
    </row>
    <row r="180" spans="4:15" ht="30" customHeight="1" x14ac:dyDescent="0.35">
      <c r="D180" s="41" t="s">
        <v>160</v>
      </c>
      <c r="E180" s="42"/>
      <c r="F180" s="42"/>
      <c r="G180" s="42"/>
      <c r="H180" s="42"/>
      <c r="I180" s="42"/>
      <c r="J180" s="42"/>
      <c r="K180" s="69"/>
      <c r="L180" s="15">
        <f>SUMIF(K11:K169,"SBB", L11:L169)</f>
        <v>9527.5</v>
      </c>
      <c r="M180" s="15">
        <f>SUMIF(K11:K169,"SBB", M11:M169)</f>
        <v>22031.100000000002</v>
      </c>
      <c r="N180" s="15">
        <f>SUMIF(K11:K169,"SBB", N11:N169)</f>
        <v>13633.9</v>
      </c>
    </row>
    <row r="181" spans="4:15" ht="30" customHeight="1" x14ac:dyDescent="0.35">
      <c r="D181" s="51" t="s">
        <v>161</v>
      </c>
      <c r="E181" s="52"/>
      <c r="F181" s="52"/>
      <c r="G181" s="52"/>
      <c r="H181" s="52"/>
      <c r="I181" s="52"/>
      <c r="J181" s="52"/>
      <c r="K181" s="53"/>
      <c r="L181" s="15">
        <f>SUMIF(K11:K169,"AAP", L11:L169)</f>
        <v>0</v>
      </c>
      <c r="M181" s="15">
        <f>SUMIF(K11:K169,"AAP", M11:M169)</f>
        <v>0</v>
      </c>
      <c r="N181" s="15">
        <f>SUMIF(K11:K169,"AAP", N11:N169)</f>
        <v>0</v>
      </c>
    </row>
    <row r="182" spans="4:15" ht="30" customHeight="1" x14ac:dyDescent="0.35">
      <c r="D182" s="51" t="s">
        <v>162</v>
      </c>
      <c r="E182" s="52"/>
      <c r="F182" s="52"/>
      <c r="G182" s="52"/>
      <c r="H182" s="52"/>
      <c r="I182" s="52"/>
      <c r="J182" s="52"/>
      <c r="K182" s="53"/>
      <c r="L182" s="15">
        <f>SUMIF(K11:K169,"VSP", L11:L169)</f>
        <v>0</v>
      </c>
      <c r="M182" s="15">
        <f>SUMIF(K11:K169,"VSP", M11:M169)</f>
        <v>0</v>
      </c>
      <c r="N182" s="15">
        <f>SUMIF(K11:K169,"VSP", N11:N169)</f>
        <v>0</v>
      </c>
    </row>
    <row r="183" spans="4:15" ht="30" customHeight="1" x14ac:dyDescent="0.35">
      <c r="D183" s="51" t="s">
        <v>163</v>
      </c>
      <c r="E183" s="52"/>
      <c r="F183" s="52"/>
      <c r="G183" s="52"/>
      <c r="H183" s="52"/>
      <c r="I183" s="52"/>
      <c r="J183" s="52"/>
      <c r="K183" s="53"/>
      <c r="L183" s="15">
        <f>SUMIF(K11:K169,"VB", L11:L169)</f>
        <v>0</v>
      </c>
      <c r="M183" s="15">
        <f>SUMIF(K11:K169,"VB", M11:M169)</f>
        <v>0</v>
      </c>
      <c r="N183" s="15">
        <f>SUMIF(K11:K169,"VB", N11:N169)</f>
        <v>0</v>
      </c>
    </row>
    <row r="184" spans="4:15" ht="30" customHeight="1" thickBot="1" x14ac:dyDescent="0.4">
      <c r="D184" s="51" t="s">
        <v>164</v>
      </c>
      <c r="E184" s="52"/>
      <c r="F184" s="52"/>
      <c r="G184" s="52"/>
      <c r="H184" s="52"/>
      <c r="I184" s="52"/>
      <c r="J184" s="52"/>
      <c r="K184" s="53"/>
      <c r="L184" s="15">
        <f>SUMIF(K11:K169,"KPP", L11:L169)</f>
        <v>980</v>
      </c>
      <c r="M184" s="15">
        <f>SUMIF(K11:K169,"KPP", M11:M169)</f>
        <v>970</v>
      </c>
      <c r="N184" s="15">
        <f>SUMIF(K11:K169,"KPP", N11:N169)</f>
        <v>960</v>
      </c>
    </row>
    <row r="185" spans="4:15" ht="30" customHeight="1" x14ac:dyDescent="0.35">
      <c r="D185" s="51" t="s">
        <v>165</v>
      </c>
      <c r="E185" s="52"/>
      <c r="F185" s="52"/>
      <c r="G185" s="52"/>
      <c r="H185" s="52"/>
      <c r="I185" s="52"/>
      <c r="J185" s="52"/>
      <c r="K185" s="53"/>
      <c r="L185" s="15">
        <f>SUMIF(K11:K169,"SPP", L11:L169)</f>
        <v>120</v>
      </c>
      <c r="M185" s="15">
        <f>SUMIF(K11:K169,"SPP", M11:M169)</f>
        <v>70</v>
      </c>
      <c r="N185" s="15">
        <f>SUMIF(K11:K169,"SPP", N11:N169)</f>
        <v>70</v>
      </c>
    </row>
    <row r="186" spans="4:15" ht="30" customHeight="1" x14ac:dyDescent="0.35">
      <c r="D186" s="51" t="s">
        <v>166</v>
      </c>
      <c r="E186" s="52"/>
      <c r="F186" s="52"/>
      <c r="G186" s="52"/>
      <c r="H186" s="52"/>
      <c r="I186" s="52"/>
      <c r="J186" s="52"/>
      <c r="K186" s="53"/>
      <c r="L186" s="15">
        <f>SUMIF(K11:K169,"ESF", L11:L169)</f>
        <v>434.4</v>
      </c>
      <c r="M186" s="15">
        <f>SUMIF(K11:K169,"ESF", M11:M169)</f>
        <v>10285.4</v>
      </c>
      <c r="N186" s="15">
        <f>SUMIF(K11:K169,"ESF", N11:N169)</f>
        <v>218.1</v>
      </c>
    </row>
    <row r="187" spans="4:15" ht="30" customHeight="1" x14ac:dyDescent="0.35">
      <c r="D187" s="54" t="s">
        <v>167</v>
      </c>
      <c r="E187" s="55"/>
      <c r="F187" s="55"/>
      <c r="G187" s="55"/>
      <c r="H187" s="55"/>
      <c r="I187" s="55"/>
      <c r="J187" s="55"/>
      <c r="K187" s="56"/>
      <c r="L187" s="16">
        <f>SUMIF(K11:K169,"SL", L11:L169)</f>
        <v>0</v>
      </c>
      <c r="M187" s="16">
        <f>SUMIF(K11:K169,"SL", M11:M169)</f>
        <v>0</v>
      </c>
      <c r="N187" s="16">
        <f>SUMIF(K11:K169,"SL", N11:N169)</f>
        <v>0</v>
      </c>
    </row>
    <row r="188" spans="4:15" ht="30" customHeight="1" thickBot="1" x14ac:dyDescent="0.4">
      <c r="D188" s="57" t="s">
        <v>168</v>
      </c>
      <c r="E188" s="58"/>
      <c r="F188" s="58"/>
      <c r="G188" s="58"/>
      <c r="H188" s="58"/>
      <c r="I188" s="58"/>
      <c r="J188" s="58"/>
      <c r="K188" s="59"/>
      <c r="L188" s="16">
        <f>SUMIF(K11:K169,"SVA", L11:L169)</f>
        <v>345.7</v>
      </c>
      <c r="M188" s="16">
        <f>SUMIF(K11:K169,"SVA", M11:M169)</f>
        <v>238.1</v>
      </c>
      <c r="N188" s="16">
        <f>SUMIF(K11:K169,"SVA", N11:N169)</f>
        <v>253.8</v>
      </c>
    </row>
    <row r="189" spans="4:15" ht="30" customHeight="1" thickBot="1" x14ac:dyDescent="0.4">
      <c r="D189" s="60" t="s">
        <v>169</v>
      </c>
      <c r="E189" s="61"/>
      <c r="F189" s="61"/>
      <c r="G189" s="61"/>
      <c r="H189" s="61"/>
      <c r="I189" s="61"/>
      <c r="J189" s="61"/>
      <c r="K189" s="62"/>
      <c r="L189" s="13">
        <f>L190</f>
        <v>0</v>
      </c>
      <c r="M189" s="13">
        <f>M190</f>
        <v>0</v>
      </c>
      <c r="N189" s="13">
        <f>N190</f>
        <v>0</v>
      </c>
    </row>
    <row r="190" spans="4:15" ht="30" customHeight="1" thickBot="1" x14ac:dyDescent="0.4">
      <c r="D190" s="63" t="s">
        <v>170</v>
      </c>
      <c r="E190" s="64"/>
      <c r="F190" s="64"/>
      <c r="G190" s="64"/>
      <c r="H190" s="64"/>
      <c r="I190" s="64"/>
      <c r="J190" s="64"/>
      <c r="K190" s="65"/>
      <c r="L190" s="17">
        <f>SUMIF(K11:K169, "KTF", L11:L169)</f>
        <v>0</v>
      </c>
      <c r="M190" s="17">
        <f>SUMIF(K11:K169, "KTF", M11:M169)</f>
        <v>0</v>
      </c>
      <c r="N190" s="17">
        <f>SUMIF(K11:K169, "KTF", N11:N169)</f>
        <v>0</v>
      </c>
    </row>
    <row r="191" spans="4:15" ht="30" customHeight="1" thickBot="1" x14ac:dyDescent="0.4">
      <c r="D191" s="38" t="s">
        <v>171</v>
      </c>
      <c r="E191" s="39"/>
      <c r="F191" s="39"/>
      <c r="G191" s="39"/>
      <c r="H191" s="39"/>
      <c r="I191" s="39"/>
      <c r="J191" s="39"/>
      <c r="K191" s="40"/>
      <c r="L191" s="18">
        <f>L189+L178</f>
        <v>11407.6</v>
      </c>
      <c r="M191" s="18">
        <f>M189+M178</f>
        <v>33594.6</v>
      </c>
      <c r="N191" s="18">
        <f>N189+N178</f>
        <v>15135.8</v>
      </c>
    </row>
    <row r="192" spans="4:15" ht="30" customHeight="1" thickBot="1" x14ac:dyDescent="0.4">
      <c r="D192" s="41" t="s">
        <v>172</v>
      </c>
      <c r="E192" s="42"/>
      <c r="F192" s="42"/>
      <c r="G192" s="42"/>
      <c r="H192" s="42"/>
      <c r="I192" s="42"/>
      <c r="J192" s="42"/>
      <c r="K192" s="42"/>
      <c r="L192" s="19">
        <f>SUM(L54+L131)</f>
        <v>4448.3</v>
      </c>
      <c r="M192" s="19">
        <f>SUM(M54+M131)</f>
        <v>18942.400000000001</v>
      </c>
      <c r="N192" s="19">
        <f>SUM(N54+N131)</f>
        <v>5574.6</v>
      </c>
      <c r="O192" s="377"/>
    </row>
    <row r="193" spans="4:14" ht="30" customHeight="1" thickBot="1" x14ac:dyDescent="0.4">
      <c r="D193" s="43" t="s">
        <v>173</v>
      </c>
      <c r="E193" s="44"/>
      <c r="F193" s="44"/>
      <c r="G193" s="44"/>
      <c r="H193" s="44"/>
      <c r="I193" s="44"/>
      <c r="J193" s="44"/>
      <c r="K193" s="44"/>
      <c r="L193" s="20">
        <f>L191-6624.4</f>
        <v>4783.2000000000007</v>
      </c>
      <c r="M193" s="21">
        <f>M191-L191</f>
        <v>22187</v>
      </c>
      <c r="N193" s="21">
        <f>N191-M191</f>
        <v>-18458.8</v>
      </c>
    </row>
    <row r="194" spans="4:14" ht="30" customHeight="1" thickBot="1" x14ac:dyDescent="0.4">
      <c r="D194" s="45" t="s">
        <v>174</v>
      </c>
      <c r="E194" s="46"/>
      <c r="F194" s="46"/>
      <c r="G194" s="46"/>
      <c r="H194" s="46"/>
      <c r="I194" s="46"/>
      <c r="J194" s="46"/>
      <c r="K194" s="47"/>
      <c r="L194" s="22">
        <f>L191</f>
        <v>11407.6</v>
      </c>
      <c r="M194" s="22">
        <f>M191</f>
        <v>33594.6</v>
      </c>
      <c r="N194" s="22">
        <f>N191</f>
        <v>15135.8</v>
      </c>
    </row>
    <row r="197" spans="4:14" ht="30" customHeight="1" x14ac:dyDescent="0.35">
      <c r="L197" s="378"/>
    </row>
  </sheetData>
  <mergeCells count="339">
    <mergeCell ref="K1:N2"/>
    <mergeCell ref="D191:K191"/>
    <mergeCell ref="D192:K192"/>
    <mergeCell ref="D193:K193"/>
    <mergeCell ref="D194:K194"/>
    <mergeCell ref="A175:N175"/>
    <mergeCell ref="D185:K185"/>
    <mergeCell ref="D186:K186"/>
    <mergeCell ref="D187:K187"/>
    <mergeCell ref="D188:K188"/>
    <mergeCell ref="D189:K189"/>
    <mergeCell ref="D190:K190"/>
    <mergeCell ref="D179:K179"/>
    <mergeCell ref="D180:K180"/>
    <mergeCell ref="D181:K181"/>
    <mergeCell ref="D182:K182"/>
    <mergeCell ref="D183:K183"/>
    <mergeCell ref="D184:K184"/>
    <mergeCell ref="D176:J176"/>
    <mergeCell ref="D177:K177"/>
    <mergeCell ref="D178:K178"/>
    <mergeCell ref="G60:G63"/>
    <mergeCell ref="H60:H62"/>
    <mergeCell ref="I60:I62"/>
    <mergeCell ref="H90:H92"/>
    <mergeCell ref="I90:I92"/>
    <mergeCell ref="J90:J92"/>
    <mergeCell ref="J60:J62"/>
    <mergeCell ref="A35:A44"/>
    <mergeCell ref="B35:B44"/>
    <mergeCell ref="C35:C44"/>
    <mergeCell ref="D35:D44"/>
    <mergeCell ref="A60:A63"/>
    <mergeCell ref="B60:B63"/>
    <mergeCell ref="C60:C63"/>
    <mergeCell ref="D60:D63"/>
    <mergeCell ref="E60:E63"/>
    <mergeCell ref="F60:F63"/>
    <mergeCell ref="E56:E59"/>
    <mergeCell ref="F56:F59"/>
    <mergeCell ref="H56:H58"/>
    <mergeCell ref="H63:K63"/>
    <mergeCell ref="A56:A59"/>
    <mergeCell ref="B56:B59"/>
    <mergeCell ref="C56:C59"/>
    <mergeCell ref="D56:D59"/>
    <mergeCell ref="I56:I58"/>
    <mergeCell ref="J56:J58"/>
    <mergeCell ref="I172:K172"/>
    <mergeCell ref="E138:K138"/>
    <mergeCell ref="F139:N139"/>
    <mergeCell ref="G140:G144"/>
    <mergeCell ref="H133:H136"/>
    <mergeCell ref="I133:I136"/>
    <mergeCell ref="J133:J136"/>
    <mergeCell ref="H132:K132"/>
    <mergeCell ref="G133:G137"/>
    <mergeCell ref="K151:K152"/>
    <mergeCell ref="L151:L152"/>
    <mergeCell ref="M151:M152"/>
    <mergeCell ref="N151:N152"/>
    <mergeCell ref="F148:N148"/>
    <mergeCell ref="H144:K144"/>
    <mergeCell ref="H140:H143"/>
    <mergeCell ref="I140:I143"/>
    <mergeCell ref="J140:J143"/>
    <mergeCell ref="H154:H156"/>
    <mergeCell ref="I154:I156"/>
    <mergeCell ref="J154:J156"/>
    <mergeCell ref="F151:F157"/>
    <mergeCell ref="H151:H153"/>
    <mergeCell ref="I151:I153"/>
    <mergeCell ref="B173:K173"/>
    <mergeCell ref="G6:G8"/>
    <mergeCell ref="G12:G15"/>
    <mergeCell ref="G18:G21"/>
    <mergeCell ref="G22:G24"/>
    <mergeCell ref="G25:G28"/>
    <mergeCell ref="E170:K170"/>
    <mergeCell ref="H169:K169"/>
    <mergeCell ref="I166:I168"/>
    <mergeCell ref="J166:J168"/>
    <mergeCell ref="H165:K165"/>
    <mergeCell ref="H157:K157"/>
    <mergeCell ref="D147:K147"/>
    <mergeCell ref="F149:N149"/>
    <mergeCell ref="F150:N150"/>
    <mergeCell ref="H137:K137"/>
    <mergeCell ref="G90:G92"/>
    <mergeCell ref="G93:G95"/>
    <mergeCell ref="G45:G47"/>
    <mergeCell ref="G48:G50"/>
    <mergeCell ref="G56:G59"/>
    <mergeCell ref="I102:I104"/>
    <mergeCell ref="J102:J104"/>
    <mergeCell ref="D171:K171"/>
    <mergeCell ref="H166:H168"/>
    <mergeCell ref="I158:I160"/>
    <mergeCell ref="J158:J160"/>
    <mergeCell ref="H161:H164"/>
    <mergeCell ref="I161:I164"/>
    <mergeCell ref="J161:J164"/>
    <mergeCell ref="A158:A165"/>
    <mergeCell ref="B158:B165"/>
    <mergeCell ref="C158:C165"/>
    <mergeCell ref="D158:D165"/>
    <mergeCell ref="E158:E165"/>
    <mergeCell ref="F158:F165"/>
    <mergeCell ref="H158:H160"/>
    <mergeCell ref="G161:G165"/>
    <mergeCell ref="G166:G169"/>
    <mergeCell ref="G158:G160"/>
    <mergeCell ref="G102:G104"/>
    <mergeCell ref="G105:G107"/>
    <mergeCell ref="G108:G110"/>
    <mergeCell ref="G111:G113"/>
    <mergeCell ref="G114:G116"/>
    <mergeCell ref="A166:A169"/>
    <mergeCell ref="B166:B169"/>
    <mergeCell ref="C166:C169"/>
    <mergeCell ref="D166:D169"/>
    <mergeCell ref="E166:E169"/>
    <mergeCell ref="F166:F169"/>
    <mergeCell ref="A140:A144"/>
    <mergeCell ref="B140:B144"/>
    <mergeCell ref="C140:C144"/>
    <mergeCell ref="D140:D144"/>
    <mergeCell ref="E140:E144"/>
    <mergeCell ref="F140:F144"/>
    <mergeCell ref="G117:G119"/>
    <mergeCell ref="J117:J119"/>
    <mergeCell ref="H114:H116"/>
    <mergeCell ref="H111:H113"/>
    <mergeCell ref="I111:I113"/>
    <mergeCell ref="J111:J113"/>
    <mergeCell ref="J151:J153"/>
    <mergeCell ref="G151:G153"/>
    <mergeCell ref="G154:G157"/>
    <mergeCell ref="A90:A132"/>
    <mergeCell ref="B90:B132"/>
    <mergeCell ref="C90:C132"/>
    <mergeCell ref="D90:D132"/>
    <mergeCell ref="E90:E132"/>
    <mergeCell ref="F90:F132"/>
    <mergeCell ref="A151:A157"/>
    <mergeCell ref="B151:B157"/>
    <mergeCell ref="C151:C157"/>
    <mergeCell ref="D151:D157"/>
    <mergeCell ref="E151:E157"/>
    <mergeCell ref="E145:K145"/>
    <mergeCell ref="D146:K146"/>
    <mergeCell ref="G120:G122"/>
    <mergeCell ref="G96:G98"/>
    <mergeCell ref="G99:G101"/>
    <mergeCell ref="I96:I98"/>
    <mergeCell ref="J96:J98"/>
    <mergeCell ref="H93:H95"/>
    <mergeCell ref="I93:I95"/>
    <mergeCell ref="J93:J95"/>
    <mergeCell ref="I108:I110"/>
    <mergeCell ref="J108:J110"/>
    <mergeCell ref="H105:H107"/>
    <mergeCell ref="I105:I107"/>
    <mergeCell ref="H99:H101"/>
    <mergeCell ref="I99:I101"/>
    <mergeCell ref="J99:J101"/>
    <mergeCell ref="H102:H104"/>
    <mergeCell ref="H108:H110"/>
    <mergeCell ref="J114:J116"/>
    <mergeCell ref="G126:G128"/>
    <mergeCell ref="G129:G132"/>
    <mergeCell ref="A133:A137"/>
    <mergeCell ref="B133:B137"/>
    <mergeCell ref="C133:C137"/>
    <mergeCell ref="D133:D137"/>
    <mergeCell ref="E133:E137"/>
    <mergeCell ref="F133:F137"/>
    <mergeCell ref="H123:H125"/>
    <mergeCell ref="I123:I125"/>
    <mergeCell ref="J123:J125"/>
    <mergeCell ref="G123:G125"/>
    <mergeCell ref="I114:I116"/>
    <mergeCell ref="H120:H122"/>
    <mergeCell ref="I120:I122"/>
    <mergeCell ref="H117:H119"/>
    <mergeCell ref="I117:I119"/>
    <mergeCell ref="H129:H131"/>
    <mergeCell ref="I129:I131"/>
    <mergeCell ref="J129:J131"/>
    <mergeCell ref="H126:H128"/>
    <mergeCell ref="I126:I128"/>
    <mergeCell ref="J126:J128"/>
    <mergeCell ref="A85:A89"/>
    <mergeCell ref="B85:B89"/>
    <mergeCell ref="C85:C89"/>
    <mergeCell ref="D85:D89"/>
    <mergeCell ref="E85:E89"/>
    <mergeCell ref="F85:F89"/>
    <mergeCell ref="G80:G84"/>
    <mergeCell ref="G85:G89"/>
    <mergeCell ref="H80:H83"/>
    <mergeCell ref="A80:A84"/>
    <mergeCell ref="B80:B84"/>
    <mergeCell ref="C80:C84"/>
    <mergeCell ref="D80:D84"/>
    <mergeCell ref="E80:E84"/>
    <mergeCell ref="F80:F84"/>
    <mergeCell ref="H89:K89"/>
    <mergeCell ref="A45:A55"/>
    <mergeCell ref="B45:B55"/>
    <mergeCell ref="C45:C55"/>
    <mergeCell ref="D45:D55"/>
    <mergeCell ref="H79:K79"/>
    <mergeCell ref="I70:I72"/>
    <mergeCell ref="J70:J72"/>
    <mergeCell ref="H73:K73"/>
    <mergeCell ref="G70:G73"/>
    <mergeCell ref="G74:G79"/>
    <mergeCell ref="E64:K64"/>
    <mergeCell ref="D65:K65"/>
    <mergeCell ref="J48:J50"/>
    <mergeCell ref="H45:H47"/>
    <mergeCell ref="I45:I47"/>
    <mergeCell ref="A74:A79"/>
    <mergeCell ref="B74:B79"/>
    <mergeCell ref="C74:C79"/>
    <mergeCell ref="D74:D79"/>
    <mergeCell ref="E74:E79"/>
    <mergeCell ref="A70:A73"/>
    <mergeCell ref="B70:B73"/>
    <mergeCell ref="C70:C73"/>
    <mergeCell ref="D70:D73"/>
    <mergeCell ref="H51:H54"/>
    <mergeCell ref="E33:K33"/>
    <mergeCell ref="E35:E44"/>
    <mergeCell ref="F35:F44"/>
    <mergeCell ref="H35:H37"/>
    <mergeCell ref="H44:K44"/>
    <mergeCell ref="E70:E73"/>
    <mergeCell ref="E45:E55"/>
    <mergeCell ref="F45:F55"/>
    <mergeCell ref="H48:H50"/>
    <mergeCell ref="I48:I50"/>
    <mergeCell ref="G51:G54"/>
    <mergeCell ref="I51:I54"/>
    <mergeCell ref="H41:H43"/>
    <mergeCell ref="I41:I43"/>
    <mergeCell ref="F69:N69"/>
    <mergeCell ref="F68:N68"/>
    <mergeCell ref="F67:N67"/>
    <mergeCell ref="J45:J47"/>
    <mergeCell ref="H55:K55"/>
    <mergeCell ref="J51:J54"/>
    <mergeCell ref="H59:K59"/>
    <mergeCell ref="F70:F73"/>
    <mergeCell ref="H70:H72"/>
    <mergeCell ref="G35:G37"/>
    <mergeCell ref="G38:G40"/>
    <mergeCell ref="G41:G44"/>
    <mergeCell ref="H29:H31"/>
    <mergeCell ref="I29:I31"/>
    <mergeCell ref="J29:J31"/>
    <mergeCell ref="E29:E32"/>
    <mergeCell ref="F29:F32"/>
    <mergeCell ref="J41:J43"/>
    <mergeCell ref="H38:H40"/>
    <mergeCell ref="I38:I40"/>
    <mergeCell ref="J38:J40"/>
    <mergeCell ref="I35:I37"/>
    <mergeCell ref="J35:J37"/>
    <mergeCell ref="H28:K28"/>
    <mergeCell ref="A29:A32"/>
    <mergeCell ref="H18:H21"/>
    <mergeCell ref="H25:H27"/>
    <mergeCell ref="I25:I27"/>
    <mergeCell ref="H22:H24"/>
    <mergeCell ref="I22:I24"/>
    <mergeCell ref="I18:I21"/>
    <mergeCell ref="B29:B32"/>
    <mergeCell ref="C29:C32"/>
    <mergeCell ref="D29:D32"/>
    <mergeCell ref="A18:A28"/>
    <mergeCell ref="B18:B28"/>
    <mergeCell ref="C18:C28"/>
    <mergeCell ref="D18:D28"/>
    <mergeCell ref="E18:E28"/>
    <mergeCell ref="F18:F28"/>
    <mergeCell ref="J25:J27"/>
    <mergeCell ref="H32:K32"/>
    <mergeCell ref="G29:G32"/>
    <mergeCell ref="A3:L3"/>
    <mergeCell ref="A4:L4"/>
    <mergeCell ref="A5:L5"/>
    <mergeCell ref="A6:A8"/>
    <mergeCell ref="B6:B8"/>
    <mergeCell ref="C6:C8"/>
    <mergeCell ref="D6:D8"/>
    <mergeCell ref="E6:E8"/>
    <mergeCell ref="F6:F8"/>
    <mergeCell ref="L6:L8"/>
    <mergeCell ref="N19:N20"/>
    <mergeCell ref="J22:J24"/>
    <mergeCell ref="J18:J21"/>
    <mergeCell ref="K19:K20"/>
    <mergeCell ref="A12:A15"/>
    <mergeCell ref="B12:B15"/>
    <mergeCell ref="C12:C15"/>
    <mergeCell ref="D12:D15"/>
    <mergeCell ref="E12:E15"/>
    <mergeCell ref="F12:F15"/>
    <mergeCell ref="H12:H14"/>
    <mergeCell ref="H15:K15"/>
    <mergeCell ref="E16:K16"/>
    <mergeCell ref="M19:M20"/>
    <mergeCell ref="L19:L20"/>
    <mergeCell ref="J120:J122"/>
    <mergeCell ref="J105:J107"/>
    <mergeCell ref="H96:H98"/>
    <mergeCell ref="M6:M8"/>
    <mergeCell ref="N6:N8"/>
    <mergeCell ref="H6:H8"/>
    <mergeCell ref="I6:I8"/>
    <mergeCell ref="J6:J8"/>
    <mergeCell ref="K6:K8"/>
    <mergeCell ref="I12:I14"/>
    <mergeCell ref="J12:J14"/>
    <mergeCell ref="F9:J9"/>
    <mergeCell ref="F10:N10"/>
    <mergeCell ref="F11:N11"/>
    <mergeCell ref="F74:F79"/>
    <mergeCell ref="H74:H78"/>
    <mergeCell ref="I74:I78"/>
    <mergeCell ref="J74:J78"/>
    <mergeCell ref="H85:H88"/>
    <mergeCell ref="I85:I88"/>
    <mergeCell ref="J85:J88"/>
    <mergeCell ref="H84:K84"/>
    <mergeCell ref="I80:I83"/>
    <mergeCell ref="J80:J83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D00F-96DE-44F2-86D4-A65CD19D7E4B}">
  <dimension ref="A1:F128"/>
  <sheetViews>
    <sheetView zoomScale="90" zoomScaleNormal="90" workbookViewId="0">
      <selection activeCell="A4" sqref="A4:F4"/>
    </sheetView>
  </sheetViews>
  <sheetFormatPr defaultRowHeight="34.950000000000003" customHeight="1" x14ac:dyDescent="0.3"/>
  <cols>
    <col min="1" max="1" width="19.33203125" style="379" customWidth="1"/>
    <col min="2" max="2" width="64.77734375" style="379" customWidth="1"/>
    <col min="3" max="5" width="8.88671875" style="379"/>
    <col min="6" max="6" width="14" style="379" customWidth="1"/>
    <col min="7" max="7" width="8.88671875" customWidth="1"/>
  </cols>
  <sheetData>
    <row r="1" spans="1:6" s="8" customFormat="1" ht="34.950000000000003" customHeight="1" x14ac:dyDescent="0.3">
      <c r="A1" s="76" t="s">
        <v>176</v>
      </c>
      <c r="B1" s="380" t="s">
        <v>397</v>
      </c>
      <c r="C1" s="76" t="s">
        <v>177</v>
      </c>
      <c r="D1" s="76"/>
      <c r="E1" s="76"/>
      <c r="F1" s="76" t="s">
        <v>178</v>
      </c>
    </row>
    <row r="2" spans="1:6" s="8" customFormat="1" ht="34.950000000000003" customHeight="1" x14ac:dyDescent="0.3">
      <c r="A2" s="76"/>
      <c r="B2" s="381"/>
      <c r="C2" s="27">
        <v>2025</v>
      </c>
      <c r="D2" s="27">
        <v>2026</v>
      </c>
      <c r="E2" s="27">
        <v>2027</v>
      </c>
      <c r="F2" s="76"/>
    </row>
    <row r="3" spans="1:6" s="8" customFormat="1" ht="34.950000000000003" customHeight="1" x14ac:dyDescent="0.3">
      <c r="A3" s="28">
        <v>1</v>
      </c>
      <c r="B3" s="28">
        <v>2</v>
      </c>
      <c r="C3" s="28">
        <v>3</v>
      </c>
      <c r="D3" s="28">
        <v>4</v>
      </c>
      <c r="E3" s="28">
        <v>5</v>
      </c>
      <c r="F3" s="28">
        <v>6</v>
      </c>
    </row>
    <row r="4" spans="1:6" s="8" customFormat="1" ht="34.950000000000003" customHeight="1" x14ac:dyDescent="0.3">
      <c r="A4" s="77" t="s">
        <v>299</v>
      </c>
      <c r="B4" s="77"/>
      <c r="C4" s="77"/>
      <c r="D4" s="77"/>
      <c r="E4" s="77"/>
      <c r="F4" s="77"/>
    </row>
    <row r="5" spans="1:6" s="8" customFormat="1" ht="34.950000000000003" customHeight="1" x14ac:dyDescent="0.3">
      <c r="A5" s="75" t="s">
        <v>180</v>
      </c>
      <c r="B5" s="75"/>
      <c r="C5" s="75"/>
      <c r="D5" s="75"/>
      <c r="E5" s="75"/>
      <c r="F5" s="75"/>
    </row>
    <row r="6" spans="1:6" s="8" customFormat="1" ht="34.950000000000003" customHeight="1" x14ac:dyDescent="0.3">
      <c r="A6" s="10" t="s">
        <v>346</v>
      </c>
      <c r="B6" s="11" t="s">
        <v>300</v>
      </c>
      <c r="C6" s="12">
        <v>1</v>
      </c>
      <c r="D6" s="12">
        <v>1</v>
      </c>
      <c r="E6" s="12">
        <v>1</v>
      </c>
      <c r="F6" s="12" t="s">
        <v>277</v>
      </c>
    </row>
    <row r="7" spans="1:6" s="8" customFormat="1" ht="34.950000000000003" customHeight="1" x14ac:dyDescent="0.3">
      <c r="A7" s="10" t="s">
        <v>347</v>
      </c>
      <c r="B7" s="11" t="s">
        <v>313</v>
      </c>
      <c r="C7" s="12">
        <v>16</v>
      </c>
      <c r="D7" s="12">
        <v>16</v>
      </c>
      <c r="E7" s="12">
        <v>16</v>
      </c>
      <c r="F7" s="12" t="s">
        <v>277</v>
      </c>
    </row>
    <row r="8" spans="1:6" s="8" customFormat="1" ht="34.950000000000003" customHeight="1" x14ac:dyDescent="0.3">
      <c r="A8" s="75" t="s">
        <v>181</v>
      </c>
      <c r="B8" s="75"/>
      <c r="C8" s="75"/>
      <c r="D8" s="75"/>
      <c r="E8" s="75"/>
      <c r="F8" s="75"/>
    </row>
    <row r="9" spans="1:6" s="8" customFormat="1" ht="34.950000000000003" customHeight="1" x14ac:dyDescent="0.3">
      <c r="A9" s="75" t="s">
        <v>191</v>
      </c>
      <c r="B9" s="75"/>
      <c r="C9" s="75"/>
      <c r="D9" s="75"/>
      <c r="E9" s="75"/>
      <c r="F9" s="75"/>
    </row>
    <row r="10" spans="1:6" s="8" customFormat="1" ht="34.950000000000003" customHeight="1" x14ac:dyDescent="0.3">
      <c r="A10" s="10" t="s">
        <v>182</v>
      </c>
      <c r="B10" s="11" t="s">
        <v>13</v>
      </c>
      <c r="C10" s="12">
        <v>100</v>
      </c>
      <c r="D10" s="12">
        <v>100</v>
      </c>
      <c r="E10" s="12">
        <v>100</v>
      </c>
      <c r="F10" s="12" t="s">
        <v>278</v>
      </c>
    </row>
    <row r="11" spans="1:6" s="8" customFormat="1" ht="34.950000000000003" customHeight="1" x14ac:dyDescent="0.3">
      <c r="A11" s="75" t="s">
        <v>183</v>
      </c>
      <c r="B11" s="75"/>
      <c r="C11" s="75"/>
      <c r="D11" s="75"/>
      <c r="E11" s="75"/>
      <c r="F11" s="75"/>
    </row>
    <row r="12" spans="1:6" s="8" customFormat="1" ht="34.950000000000003" customHeight="1" x14ac:dyDescent="0.3">
      <c r="A12" s="75" t="s">
        <v>192</v>
      </c>
      <c r="B12" s="75"/>
      <c r="C12" s="75"/>
      <c r="D12" s="75"/>
      <c r="E12" s="75"/>
      <c r="F12" s="75"/>
    </row>
    <row r="13" spans="1:6" s="8" customFormat="1" ht="34.950000000000003" customHeight="1" x14ac:dyDescent="0.3">
      <c r="A13" s="10" t="s">
        <v>184</v>
      </c>
      <c r="B13" s="11" t="s">
        <v>301</v>
      </c>
      <c r="C13" s="12">
        <v>40</v>
      </c>
      <c r="D13" s="12">
        <v>40</v>
      </c>
      <c r="E13" s="12">
        <v>30</v>
      </c>
      <c r="F13" s="12" t="s">
        <v>279</v>
      </c>
    </row>
    <row r="14" spans="1:6" s="8" customFormat="1" ht="34.950000000000003" customHeight="1" x14ac:dyDescent="0.3">
      <c r="A14" s="10" t="s">
        <v>185</v>
      </c>
      <c r="B14" s="11" t="s">
        <v>20</v>
      </c>
      <c r="C14" s="12">
        <v>40</v>
      </c>
      <c r="D14" s="12">
        <v>15</v>
      </c>
      <c r="E14" s="12">
        <v>10</v>
      </c>
      <c r="F14" s="12" t="s">
        <v>279</v>
      </c>
    </row>
    <row r="15" spans="1:6" s="8" customFormat="1" ht="34.950000000000003" customHeight="1" x14ac:dyDescent="0.3">
      <c r="A15" s="10" t="s">
        <v>186</v>
      </c>
      <c r="B15" s="11" t="s">
        <v>348</v>
      </c>
      <c r="C15" s="12">
        <v>1</v>
      </c>
      <c r="D15" s="12">
        <v>2</v>
      </c>
      <c r="E15" s="12">
        <v>1</v>
      </c>
      <c r="F15" s="12" t="s">
        <v>279</v>
      </c>
    </row>
    <row r="16" spans="1:6" s="8" customFormat="1" ht="34.950000000000003" customHeight="1" x14ac:dyDescent="0.3">
      <c r="A16" s="10" t="s">
        <v>187</v>
      </c>
      <c r="B16" s="11" t="s">
        <v>21</v>
      </c>
      <c r="C16" s="12">
        <v>3</v>
      </c>
      <c r="D16" s="12">
        <v>0</v>
      </c>
      <c r="E16" s="12">
        <v>0</v>
      </c>
      <c r="F16" s="12" t="s">
        <v>279</v>
      </c>
    </row>
    <row r="17" spans="1:6" s="8" customFormat="1" ht="34.950000000000003" customHeight="1" x14ac:dyDescent="0.3">
      <c r="A17" s="10" t="s">
        <v>188</v>
      </c>
      <c r="B17" s="11" t="s">
        <v>349</v>
      </c>
      <c r="C17" s="12">
        <v>2</v>
      </c>
      <c r="D17" s="12">
        <v>2</v>
      </c>
      <c r="E17" s="12">
        <v>1</v>
      </c>
      <c r="F17" s="12" t="s">
        <v>279</v>
      </c>
    </row>
    <row r="18" spans="1:6" s="8" customFormat="1" ht="34.950000000000003" customHeight="1" x14ac:dyDescent="0.3">
      <c r="A18" s="75" t="s">
        <v>193</v>
      </c>
      <c r="B18" s="75"/>
      <c r="C18" s="75"/>
      <c r="D18" s="75"/>
      <c r="E18" s="75"/>
      <c r="F18" s="75"/>
    </row>
    <row r="19" spans="1:6" s="8" customFormat="1" ht="34.950000000000003" customHeight="1" x14ac:dyDescent="0.3">
      <c r="A19" s="23" t="s">
        <v>350</v>
      </c>
      <c r="B19" s="24" t="s">
        <v>351</v>
      </c>
      <c r="C19" s="25">
        <v>1</v>
      </c>
      <c r="D19" s="25">
        <v>0</v>
      </c>
      <c r="E19" s="25">
        <v>0</v>
      </c>
      <c r="F19" s="25" t="s">
        <v>279</v>
      </c>
    </row>
    <row r="20" spans="1:6" ht="55.8" customHeight="1" x14ac:dyDescent="0.3">
      <c r="A20" s="23" t="s">
        <v>352</v>
      </c>
      <c r="B20" s="24" t="s">
        <v>353</v>
      </c>
      <c r="C20" s="25">
        <v>1</v>
      </c>
      <c r="D20" s="25">
        <v>0</v>
      </c>
      <c r="E20" s="25">
        <v>0</v>
      </c>
      <c r="F20" s="25" t="s">
        <v>279</v>
      </c>
    </row>
    <row r="21" spans="1:6" ht="56.4" customHeight="1" x14ac:dyDescent="0.3">
      <c r="A21" s="23" t="s">
        <v>354</v>
      </c>
      <c r="B21" s="24" t="s">
        <v>355</v>
      </c>
      <c r="C21" s="25">
        <v>1</v>
      </c>
      <c r="D21" s="25">
        <v>0</v>
      </c>
      <c r="E21" s="25">
        <v>0</v>
      </c>
      <c r="F21" s="25" t="s">
        <v>279</v>
      </c>
    </row>
    <row r="22" spans="1:6" ht="34.950000000000003" customHeight="1" x14ac:dyDescent="0.3">
      <c r="A22" s="23" t="s">
        <v>356</v>
      </c>
      <c r="B22" s="24" t="s">
        <v>357</v>
      </c>
      <c r="C22" s="25">
        <v>1</v>
      </c>
      <c r="D22" s="25">
        <v>0</v>
      </c>
      <c r="E22" s="25">
        <v>0</v>
      </c>
      <c r="F22" s="25" t="s">
        <v>279</v>
      </c>
    </row>
    <row r="23" spans="1:6" ht="63" customHeight="1" x14ac:dyDescent="0.3">
      <c r="A23" s="23" t="s">
        <v>358</v>
      </c>
      <c r="B23" s="24" t="s">
        <v>359</v>
      </c>
      <c r="C23" s="25">
        <v>1</v>
      </c>
      <c r="D23" s="25">
        <v>0</v>
      </c>
      <c r="E23" s="25">
        <v>0</v>
      </c>
      <c r="F23" s="25" t="s">
        <v>279</v>
      </c>
    </row>
    <row r="24" spans="1:6" ht="43.2" customHeight="1" x14ac:dyDescent="0.3">
      <c r="A24" s="23" t="s">
        <v>360</v>
      </c>
      <c r="B24" s="24" t="s">
        <v>361</v>
      </c>
      <c r="C24" s="25">
        <v>1</v>
      </c>
      <c r="D24" s="25">
        <v>0</v>
      </c>
      <c r="E24" s="25">
        <v>0</v>
      </c>
      <c r="F24" s="25" t="s">
        <v>279</v>
      </c>
    </row>
    <row r="25" spans="1:6" ht="34.950000000000003" customHeight="1" x14ac:dyDescent="0.3">
      <c r="A25" s="23" t="s">
        <v>362</v>
      </c>
      <c r="B25" s="24" t="s">
        <v>363</v>
      </c>
      <c r="C25" s="25">
        <v>1</v>
      </c>
      <c r="D25" s="25">
        <v>0</v>
      </c>
      <c r="E25" s="25">
        <v>0</v>
      </c>
      <c r="F25" s="25" t="s">
        <v>279</v>
      </c>
    </row>
    <row r="26" spans="1:6" ht="34.950000000000003" customHeight="1" x14ac:dyDescent="0.3">
      <c r="A26" s="23" t="s">
        <v>364</v>
      </c>
      <c r="B26" s="24" t="s">
        <v>365</v>
      </c>
      <c r="C26" s="25">
        <v>1</v>
      </c>
      <c r="D26" s="25">
        <v>0</v>
      </c>
      <c r="E26" s="25">
        <v>0</v>
      </c>
      <c r="F26" s="25" t="s">
        <v>279</v>
      </c>
    </row>
    <row r="27" spans="1:6" ht="34.950000000000003" customHeight="1" x14ac:dyDescent="0.3">
      <c r="A27" s="23" t="s">
        <v>366</v>
      </c>
      <c r="B27" s="24" t="s">
        <v>367</v>
      </c>
      <c r="C27" s="25">
        <v>1</v>
      </c>
      <c r="D27" s="25">
        <v>0</v>
      </c>
      <c r="E27" s="25">
        <v>0</v>
      </c>
      <c r="F27" s="25" t="s">
        <v>279</v>
      </c>
    </row>
    <row r="28" spans="1:6" ht="34.950000000000003" customHeight="1" x14ac:dyDescent="0.3">
      <c r="A28" s="23" t="s">
        <v>368</v>
      </c>
      <c r="B28" s="24" t="s">
        <v>369</v>
      </c>
      <c r="C28" s="25">
        <v>10</v>
      </c>
      <c r="D28" s="25">
        <v>10</v>
      </c>
      <c r="E28" s="25">
        <v>10</v>
      </c>
      <c r="F28" s="25" t="s">
        <v>279</v>
      </c>
    </row>
    <row r="29" spans="1:6" ht="34.950000000000003" customHeight="1" x14ac:dyDescent="0.3">
      <c r="A29" s="23" t="s">
        <v>370</v>
      </c>
      <c r="B29" s="26" t="s">
        <v>371</v>
      </c>
      <c r="C29" s="25">
        <v>3</v>
      </c>
      <c r="D29" s="25">
        <v>3</v>
      </c>
      <c r="E29" s="25">
        <v>3</v>
      </c>
      <c r="F29" s="25" t="s">
        <v>279</v>
      </c>
    </row>
    <row r="30" spans="1:6" ht="34.950000000000003" customHeight="1" x14ac:dyDescent="0.3">
      <c r="A30" s="23" t="s">
        <v>372</v>
      </c>
      <c r="B30" s="24" t="s">
        <v>373</v>
      </c>
      <c r="C30" s="25">
        <v>1</v>
      </c>
      <c r="D30" s="25">
        <v>1</v>
      </c>
      <c r="E30" s="25">
        <v>1</v>
      </c>
      <c r="F30" s="25" t="s">
        <v>279</v>
      </c>
    </row>
    <row r="31" spans="1:6" ht="34.950000000000003" customHeight="1" x14ac:dyDescent="0.3">
      <c r="A31" s="23" t="s">
        <v>374</v>
      </c>
      <c r="B31" s="24" t="s">
        <v>375</v>
      </c>
      <c r="C31" s="25">
        <v>15</v>
      </c>
      <c r="D31" s="25">
        <v>15</v>
      </c>
      <c r="E31" s="25">
        <v>15</v>
      </c>
      <c r="F31" s="25" t="s">
        <v>279</v>
      </c>
    </row>
    <row r="32" spans="1:6" ht="34.950000000000003" customHeight="1" x14ac:dyDescent="0.3">
      <c r="A32" s="23" t="s">
        <v>376</v>
      </c>
      <c r="B32" s="24" t="s">
        <v>377</v>
      </c>
      <c r="C32" s="25">
        <v>5</v>
      </c>
      <c r="D32" s="25">
        <v>5</v>
      </c>
      <c r="E32" s="25">
        <v>5</v>
      </c>
      <c r="F32" s="25" t="s">
        <v>279</v>
      </c>
    </row>
    <row r="33" spans="1:6" ht="45.6" customHeight="1" x14ac:dyDescent="0.3">
      <c r="A33" s="23" t="s">
        <v>378</v>
      </c>
      <c r="B33" s="24" t="s">
        <v>379</v>
      </c>
      <c r="C33" s="25">
        <v>1</v>
      </c>
      <c r="D33" s="25">
        <v>0</v>
      </c>
      <c r="E33" s="25">
        <v>0</v>
      </c>
      <c r="F33" s="25" t="s">
        <v>279</v>
      </c>
    </row>
    <row r="34" spans="1:6" ht="43.8" customHeight="1" x14ac:dyDescent="0.3">
      <c r="A34" s="23" t="s">
        <v>380</v>
      </c>
      <c r="B34" s="24" t="s">
        <v>381</v>
      </c>
      <c r="C34" s="25">
        <v>1</v>
      </c>
      <c r="D34" s="25">
        <v>0</v>
      </c>
      <c r="E34" s="25">
        <v>0</v>
      </c>
      <c r="F34" s="25" t="s">
        <v>279</v>
      </c>
    </row>
    <row r="35" spans="1:6" ht="34.950000000000003" customHeight="1" x14ac:dyDescent="0.3">
      <c r="A35" s="75" t="s">
        <v>302</v>
      </c>
      <c r="B35" s="75"/>
      <c r="C35" s="75"/>
      <c r="D35" s="75"/>
      <c r="E35" s="75"/>
      <c r="F35" s="75"/>
    </row>
    <row r="36" spans="1:6" s="9" customFormat="1" ht="34.950000000000003" customHeight="1" x14ac:dyDescent="0.3">
      <c r="A36" s="10" t="s">
        <v>189</v>
      </c>
      <c r="B36" s="29" t="s">
        <v>32</v>
      </c>
      <c r="C36" s="30">
        <v>0.5</v>
      </c>
      <c r="D36" s="30">
        <v>0.5</v>
      </c>
      <c r="E36" s="30">
        <v>0</v>
      </c>
      <c r="F36" s="30" t="s">
        <v>280</v>
      </c>
    </row>
    <row r="37" spans="1:6" ht="34.950000000000003" customHeight="1" x14ac:dyDescent="0.3">
      <c r="A37" s="75" t="s">
        <v>190</v>
      </c>
      <c r="B37" s="75"/>
      <c r="C37" s="75"/>
      <c r="D37" s="75"/>
      <c r="E37" s="75"/>
      <c r="F37" s="75"/>
    </row>
    <row r="38" spans="1:6" ht="34.950000000000003" customHeight="1" x14ac:dyDescent="0.3">
      <c r="A38" s="75" t="s">
        <v>329</v>
      </c>
      <c r="B38" s="75"/>
      <c r="C38" s="75"/>
      <c r="D38" s="75"/>
      <c r="E38" s="75"/>
      <c r="F38" s="75"/>
    </row>
    <row r="39" spans="1:6" ht="34.950000000000003" customHeight="1" x14ac:dyDescent="0.3">
      <c r="A39" s="10" t="s">
        <v>324</v>
      </c>
      <c r="B39" s="11" t="s">
        <v>298</v>
      </c>
      <c r="C39" s="12">
        <v>1</v>
      </c>
      <c r="D39" s="12">
        <v>0</v>
      </c>
      <c r="E39" s="12">
        <v>0</v>
      </c>
      <c r="F39" s="12" t="s">
        <v>281</v>
      </c>
    </row>
    <row r="40" spans="1:6" ht="34.950000000000003" customHeight="1" x14ac:dyDescent="0.3">
      <c r="A40" s="10" t="s">
        <v>340</v>
      </c>
      <c r="B40" s="11" t="s">
        <v>342</v>
      </c>
      <c r="C40" s="12">
        <v>1</v>
      </c>
      <c r="D40" s="12">
        <v>0</v>
      </c>
      <c r="E40" s="12">
        <v>0</v>
      </c>
      <c r="F40" s="12" t="s">
        <v>281</v>
      </c>
    </row>
    <row r="41" spans="1:6" ht="34.950000000000003" customHeight="1" x14ac:dyDescent="0.3">
      <c r="A41" s="10" t="s">
        <v>341</v>
      </c>
      <c r="B41" s="11" t="s">
        <v>343</v>
      </c>
      <c r="C41" s="12">
        <v>20</v>
      </c>
      <c r="D41" s="12">
        <v>50</v>
      </c>
      <c r="E41" s="12">
        <v>30</v>
      </c>
      <c r="F41" s="12" t="s">
        <v>281</v>
      </c>
    </row>
    <row r="42" spans="1:6" ht="34.950000000000003" customHeight="1" x14ac:dyDescent="0.3">
      <c r="A42" s="10" t="s">
        <v>388</v>
      </c>
      <c r="B42" s="11" t="s">
        <v>390</v>
      </c>
      <c r="C42" s="12">
        <v>0</v>
      </c>
      <c r="D42" s="12">
        <v>0</v>
      </c>
      <c r="E42" s="12">
        <v>1</v>
      </c>
      <c r="F42" s="12" t="s">
        <v>281</v>
      </c>
    </row>
    <row r="43" spans="1:6" ht="34.950000000000003" customHeight="1" x14ac:dyDescent="0.3">
      <c r="A43" s="10" t="s">
        <v>389</v>
      </c>
      <c r="B43" s="11" t="s">
        <v>391</v>
      </c>
      <c r="C43" s="12">
        <v>0</v>
      </c>
      <c r="D43" s="12">
        <v>0</v>
      </c>
      <c r="E43" s="12">
        <v>640</v>
      </c>
      <c r="F43" s="12" t="s">
        <v>281</v>
      </c>
    </row>
    <row r="44" spans="1:6" ht="34.950000000000003" customHeight="1" x14ac:dyDescent="0.3">
      <c r="A44" s="75" t="s">
        <v>196</v>
      </c>
      <c r="B44" s="75"/>
      <c r="C44" s="75"/>
      <c r="D44" s="75"/>
      <c r="E44" s="75"/>
      <c r="F44" s="75"/>
    </row>
    <row r="45" spans="1:6" ht="34.950000000000003" customHeight="1" x14ac:dyDescent="0.3">
      <c r="A45" s="10" t="s">
        <v>382</v>
      </c>
      <c r="B45" s="11" t="s">
        <v>194</v>
      </c>
      <c r="C45" s="12">
        <v>1</v>
      </c>
      <c r="D45" s="12">
        <v>1</v>
      </c>
      <c r="E45" s="12">
        <v>0</v>
      </c>
      <c r="F45" s="12" t="s">
        <v>282</v>
      </c>
    </row>
    <row r="46" spans="1:6" ht="34.950000000000003" customHeight="1" x14ac:dyDescent="0.3">
      <c r="A46" s="10" t="s">
        <v>382</v>
      </c>
      <c r="B46" s="29" t="s">
        <v>195</v>
      </c>
      <c r="C46" s="12">
        <v>1</v>
      </c>
      <c r="D46" s="12">
        <v>1</v>
      </c>
      <c r="E46" s="12">
        <v>0</v>
      </c>
      <c r="F46" s="12" t="s">
        <v>282</v>
      </c>
    </row>
    <row r="47" spans="1:6" ht="34.950000000000003" customHeight="1" x14ac:dyDescent="0.3">
      <c r="A47" s="75" t="s">
        <v>197</v>
      </c>
      <c r="B47" s="75"/>
      <c r="C47" s="75"/>
      <c r="D47" s="75"/>
      <c r="E47" s="75"/>
      <c r="F47" s="75"/>
    </row>
    <row r="48" spans="1:6" ht="34.950000000000003" customHeight="1" x14ac:dyDescent="0.3">
      <c r="A48" s="75" t="s">
        <v>198</v>
      </c>
      <c r="B48" s="75"/>
      <c r="C48" s="75"/>
      <c r="D48" s="75"/>
      <c r="E48" s="75"/>
      <c r="F48" s="75"/>
    </row>
    <row r="49" spans="1:6" ht="34.950000000000003" customHeight="1" x14ac:dyDescent="0.3">
      <c r="A49" s="10" t="s">
        <v>199</v>
      </c>
      <c r="B49" s="11" t="s">
        <v>52</v>
      </c>
      <c r="C49" s="12">
        <v>41.5</v>
      </c>
      <c r="D49" s="12">
        <v>41.5</v>
      </c>
      <c r="E49" s="12">
        <v>41.5</v>
      </c>
      <c r="F49" s="12" t="s">
        <v>283</v>
      </c>
    </row>
    <row r="50" spans="1:6" ht="34.950000000000003" customHeight="1" x14ac:dyDescent="0.3">
      <c r="A50" s="10" t="s">
        <v>200</v>
      </c>
      <c r="B50" s="11" t="s">
        <v>53</v>
      </c>
      <c r="C50" s="12">
        <v>1</v>
      </c>
      <c r="D50" s="12">
        <v>1</v>
      </c>
      <c r="E50" s="12">
        <v>1</v>
      </c>
      <c r="F50" s="12" t="s">
        <v>283</v>
      </c>
    </row>
    <row r="51" spans="1:6" ht="34.950000000000003" customHeight="1" x14ac:dyDescent="0.3">
      <c r="A51" s="75" t="s">
        <v>303</v>
      </c>
      <c r="B51" s="75"/>
      <c r="C51" s="75"/>
      <c r="D51" s="75"/>
      <c r="E51" s="75"/>
      <c r="F51" s="75"/>
    </row>
    <row r="52" spans="1:6" ht="34.950000000000003" customHeight="1" x14ac:dyDescent="0.3">
      <c r="A52" s="10" t="s">
        <v>201</v>
      </c>
      <c r="B52" s="11" t="s">
        <v>55</v>
      </c>
      <c r="C52" s="12">
        <v>0</v>
      </c>
      <c r="D52" s="12">
        <v>0</v>
      </c>
      <c r="E52" s="12">
        <v>0</v>
      </c>
      <c r="F52" s="12" t="s">
        <v>284</v>
      </c>
    </row>
    <row r="53" spans="1:6" ht="34.950000000000003" customHeight="1" x14ac:dyDescent="0.3">
      <c r="A53" s="10" t="s">
        <v>202</v>
      </c>
      <c r="B53" s="11" t="s">
        <v>383</v>
      </c>
      <c r="C53" s="12">
        <v>100</v>
      </c>
      <c r="D53" s="12">
        <v>0</v>
      </c>
      <c r="E53" s="12">
        <v>0</v>
      </c>
      <c r="F53" s="12" t="s">
        <v>284</v>
      </c>
    </row>
    <row r="54" spans="1:6" ht="34.950000000000003" customHeight="1" x14ac:dyDescent="0.3">
      <c r="A54" s="75" t="s">
        <v>304</v>
      </c>
      <c r="B54" s="75"/>
      <c r="C54" s="75"/>
      <c r="D54" s="75"/>
      <c r="E54" s="75"/>
      <c r="F54" s="75"/>
    </row>
    <row r="55" spans="1:6" ht="34.950000000000003" customHeight="1" x14ac:dyDescent="0.3">
      <c r="A55" s="31" t="s">
        <v>203</v>
      </c>
      <c r="B55" s="32" t="s">
        <v>13</v>
      </c>
      <c r="C55" s="12">
        <v>100</v>
      </c>
      <c r="D55" s="12">
        <v>100</v>
      </c>
      <c r="E55" s="12">
        <v>100</v>
      </c>
      <c r="F55" s="12" t="s">
        <v>285</v>
      </c>
    </row>
    <row r="56" spans="1:6" ht="34.950000000000003" customHeight="1" x14ac:dyDescent="0.3">
      <c r="A56" s="75" t="s">
        <v>204</v>
      </c>
      <c r="B56" s="75"/>
      <c r="C56" s="75"/>
      <c r="D56" s="75"/>
      <c r="E56" s="75"/>
      <c r="F56" s="75"/>
    </row>
    <row r="57" spans="1:6" ht="34.950000000000003" customHeight="1" x14ac:dyDescent="0.3">
      <c r="A57" s="10" t="s">
        <v>205</v>
      </c>
      <c r="B57" s="11" t="s">
        <v>62</v>
      </c>
      <c r="C57" s="12">
        <v>100</v>
      </c>
      <c r="D57" s="12">
        <v>100</v>
      </c>
      <c r="E57" s="12">
        <v>100</v>
      </c>
      <c r="F57" s="12" t="s">
        <v>286</v>
      </c>
    </row>
    <row r="58" spans="1:6" ht="34.950000000000003" customHeight="1" x14ac:dyDescent="0.3">
      <c r="A58" s="75" t="s">
        <v>206</v>
      </c>
      <c r="B58" s="75"/>
      <c r="C58" s="75"/>
      <c r="D58" s="75"/>
      <c r="E58" s="75"/>
      <c r="F58" s="75"/>
    </row>
    <row r="59" spans="1:6" ht="34.950000000000003" customHeight="1" x14ac:dyDescent="0.3">
      <c r="A59" s="10" t="s">
        <v>207</v>
      </c>
      <c r="B59" s="11" t="s">
        <v>29</v>
      </c>
      <c r="C59" s="12">
        <v>30</v>
      </c>
      <c r="D59" s="12">
        <v>50</v>
      </c>
      <c r="E59" s="12">
        <v>20</v>
      </c>
      <c r="F59" s="12" t="s">
        <v>286</v>
      </c>
    </row>
    <row r="60" spans="1:6" ht="34.950000000000003" customHeight="1" x14ac:dyDescent="0.3">
      <c r="A60" s="78" t="s">
        <v>305</v>
      </c>
      <c r="B60" s="78"/>
      <c r="C60" s="78"/>
      <c r="D60" s="78"/>
      <c r="E60" s="78"/>
      <c r="F60" s="78"/>
    </row>
    <row r="61" spans="1:6" ht="34.950000000000003" customHeight="1" x14ac:dyDescent="0.3">
      <c r="A61" s="31" t="s">
        <v>306</v>
      </c>
      <c r="B61" s="32" t="s">
        <v>298</v>
      </c>
      <c r="C61" s="33">
        <v>1</v>
      </c>
      <c r="D61" s="33">
        <v>1</v>
      </c>
      <c r="E61" s="33">
        <v>1</v>
      </c>
      <c r="F61" s="33" t="s">
        <v>286</v>
      </c>
    </row>
    <row r="62" spans="1:6" ht="34.950000000000003" customHeight="1" x14ac:dyDescent="0.3">
      <c r="A62" s="78" t="s">
        <v>321</v>
      </c>
      <c r="B62" s="78"/>
      <c r="C62" s="78"/>
      <c r="D62" s="78"/>
      <c r="E62" s="78"/>
      <c r="F62" s="78"/>
    </row>
    <row r="63" spans="1:6" ht="34.950000000000003" customHeight="1" x14ac:dyDescent="0.3">
      <c r="A63" s="31" t="s">
        <v>307</v>
      </c>
      <c r="B63" s="32" t="s">
        <v>70</v>
      </c>
      <c r="C63" s="33">
        <v>1</v>
      </c>
      <c r="D63" s="33">
        <v>0</v>
      </c>
      <c r="E63" s="33">
        <v>0</v>
      </c>
      <c r="F63" s="33" t="s">
        <v>308</v>
      </c>
    </row>
    <row r="64" spans="1:6" ht="34.950000000000003" customHeight="1" x14ac:dyDescent="0.3">
      <c r="A64" s="34" t="s">
        <v>309</v>
      </c>
      <c r="B64" s="32" t="s">
        <v>29</v>
      </c>
      <c r="C64" s="33">
        <v>0</v>
      </c>
      <c r="D64" s="33">
        <v>0</v>
      </c>
      <c r="E64" s="33">
        <v>0</v>
      </c>
      <c r="F64" s="33" t="s">
        <v>308</v>
      </c>
    </row>
    <row r="65" spans="1:6" ht="34.950000000000003" customHeight="1" x14ac:dyDescent="0.3">
      <c r="A65" s="79" t="s">
        <v>328</v>
      </c>
      <c r="B65" s="79"/>
      <c r="C65" s="79"/>
      <c r="D65" s="79"/>
      <c r="E65" s="79"/>
      <c r="F65" s="79"/>
    </row>
    <row r="66" spans="1:6" ht="34.950000000000003" customHeight="1" x14ac:dyDescent="0.3">
      <c r="A66" s="23" t="s">
        <v>322</v>
      </c>
      <c r="B66" s="35" t="s">
        <v>70</v>
      </c>
      <c r="C66" s="25">
        <v>100</v>
      </c>
      <c r="D66" s="25">
        <v>0</v>
      </c>
      <c r="E66" s="25">
        <v>0</v>
      </c>
      <c r="F66" s="25" t="s">
        <v>308</v>
      </c>
    </row>
    <row r="67" spans="1:6" ht="34.950000000000003" customHeight="1" x14ac:dyDescent="0.3">
      <c r="A67" s="23" t="s">
        <v>323</v>
      </c>
      <c r="B67" s="35" t="s">
        <v>29</v>
      </c>
      <c r="C67" s="25">
        <v>0</v>
      </c>
      <c r="D67" s="25">
        <v>40</v>
      </c>
      <c r="E67" s="25">
        <v>60</v>
      </c>
      <c r="F67" s="25" t="s">
        <v>308</v>
      </c>
    </row>
    <row r="68" spans="1:6" ht="34.950000000000003" customHeight="1" x14ac:dyDescent="0.3">
      <c r="A68" s="23" t="s">
        <v>392</v>
      </c>
      <c r="B68" s="35" t="s">
        <v>395</v>
      </c>
      <c r="C68" s="25">
        <v>0</v>
      </c>
      <c r="D68" s="25">
        <v>0.5</v>
      </c>
      <c r="E68" s="25">
        <v>0</v>
      </c>
      <c r="F68" s="25" t="s">
        <v>308</v>
      </c>
    </row>
    <row r="69" spans="1:6" ht="34.950000000000003" customHeight="1" x14ac:dyDescent="0.3">
      <c r="A69" s="23" t="s">
        <v>393</v>
      </c>
      <c r="B69" s="35" t="s">
        <v>394</v>
      </c>
      <c r="C69" s="25">
        <v>0</v>
      </c>
      <c r="D69" s="25">
        <v>92500</v>
      </c>
      <c r="E69" s="25">
        <v>92500</v>
      </c>
      <c r="F69" s="25" t="s">
        <v>308</v>
      </c>
    </row>
    <row r="70" spans="1:6" ht="34.950000000000003" customHeight="1" x14ac:dyDescent="0.3">
      <c r="A70" s="75" t="s">
        <v>208</v>
      </c>
      <c r="B70" s="75"/>
      <c r="C70" s="75"/>
      <c r="D70" s="75"/>
      <c r="E70" s="75"/>
      <c r="F70" s="75"/>
    </row>
    <row r="71" spans="1:6" ht="34.950000000000003" customHeight="1" x14ac:dyDescent="0.3">
      <c r="A71" s="10" t="s">
        <v>209</v>
      </c>
      <c r="B71" s="11" t="s">
        <v>87</v>
      </c>
      <c r="C71" s="12">
        <v>100</v>
      </c>
      <c r="D71" s="12">
        <v>0</v>
      </c>
      <c r="E71" s="12">
        <v>0</v>
      </c>
      <c r="F71" s="12" t="s">
        <v>286</v>
      </c>
    </row>
    <row r="72" spans="1:6" ht="34.950000000000003" customHeight="1" x14ac:dyDescent="0.3">
      <c r="A72" s="75" t="s">
        <v>210</v>
      </c>
      <c r="B72" s="75"/>
      <c r="C72" s="75"/>
      <c r="D72" s="75"/>
      <c r="E72" s="75"/>
      <c r="F72" s="75"/>
    </row>
    <row r="73" spans="1:6" ht="34.950000000000003" customHeight="1" x14ac:dyDescent="0.3">
      <c r="A73" s="75" t="s">
        <v>319</v>
      </c>
      <c r="B73" s="75"/>
      <c r="C73" s="75"/>
      <c r="D73" s="75"/>
      <c r="E73" s="75"/>
      <c r="F73" s="75"/>
    </row>
    <row r="74" spans="1:6" ht="34.950000000000003" customHeight="1" x14ac:dyDescent="0.3">
      <c r="A74" s="10" t="s">
        <v>211</v>
      </c>
      <c r="B74" s="11" t="s">
        <v>334</v>
      </c>
      <c r="C74" s="12">
        <v>1900</v>
      </c>
      <c r="D74" s="12">
        <v>2000</v>
      </c>
      <c r="E74" s="12">
        <v>2100</v>
      </c>
      <c r="F74" s="12" t="s">
        <v>287</v>
      </c>
    </row>
    <row r="75" spans="1:6" ht="34.950000000000003" customHeight="1" x14ac:dyDescent="0.3">
      <c r="A75" s="10" t="s">
        <v>211</v>
      </c>
      <c r="B75" s="11" t="s">
        <v>335</v>
      </c>
      <c r="C75" s="12">
        <v>3</v>
      </c>
      <c r="D75" s="12">
        <v>3</v>
      </c>
      <c r="E75" s="12">
        <v>3</v>
      </c>
      <c r="F75" s="12" t="s">
        <v>287</v>
      </c>
    </row>
    <row r="76" spans="1:6" ht="34.950000000000003" customHeight="1" x14ac:dyDescent="0.3">
      <c r="A76" s="10" t="s">
        <v>211</v>
      </c>
      <c r="B76" s="11" t="s">
        <v>310</v>
      </c>
      <c r="C76" s="12">
        <v>9</v>
      </c>
      <c r="D76" s="12">
        <v>9</v>
      </c>
      <c r="E76" s="12">
        <v>9</v>
      </c>
      <c r="F76" s="12" t="s">
        <v>287</v>
      </c>
    </row>
    <row r="77" spans="1:6" ht="34.950000000000003" customHeight="1" x14ac:dyDescent="0.3">
      <c r="A77" s="10" t="s">
        <v>212</v>
      </c>
      <c r="B77" s="11" t="s">
        <v>311</v>
      </c>
      <c r="C77" s="12">
        <v>3</v>
      </c>
      <c r="D77" s="12">
        <v>3</v>
      </c>
      <c r="E77" s="12">
        <v>3</v>
      </c>
      <c r="F77" s="12" t="s">
        <v>287</v>
      </c>
    </row>
    <row r="78" spans="1:6" ht="34.950000000000003" customHeight="1" x14ac:dyDescent="0.3">
      <c r="A78" s="10" t="s">
        <v>213</v>
      </c>
      <c r="B78" s="11" t="s">
        <v>260</v>
      </c>
      <c r="C78" s="12">
        <v>200</v>
      </c>
      <c r="D78" s="12">
        <v>200</v>
      </c>
      <c r="E78" s="12">
        <v>200</v>
      </c>
      <c r="F78" s="12" t="s">
        <v>287</v>
      </c>
    </row>
    <row r="79" spans="1:6" ht="34.950000000000003" customHeight="1" x14ac:dyDescent="0.3">
      <c r="A79" s="10" t="s">
        <v>214</v>
      </c>
      <c r="B79" s="11" t="s">
        <v>261</v>
      </c>
      <c r="C79" s="12">
        <v>121</v>
      </c>
      <c r="D79" s="12">
        <v>121</v>
      </c>
      <c r="E79" s="12">
        <v>121</v>
      </c>
      <c r="F79" s="12" t="s">
        <v>287</v>
      </c>
    </row>
    <row r="80" spans="1:6" ht="34.950000000000003" customHeight="1" x14ac:dyDescent="0.3">
      <c r="A80" s="10" t="s">
        <v>215</v>
      </c>
      <c r="B80" s="11" t="s">
        <v>262</v>
      </c>
      <c r="C80" s="12">
        <v>314</v>
      </c>
      <c r="D80" s="12">
        <v>314</v>
      </c>
      <c r="E80" s="12">
        <v>314</v>
      </c>
      <c r="F80" s="12" t="s">
        <v>287</v>
      </c>
    </row>
    <row r="81" spans="1:6" ht="34.950000000000003" customHeight="1" x14ac:dyDescent="0.3">
      <c r="A81" s="10" t="s">
        <v>216</v>
      </c>
      <c r="B81" s="11" t="s">
        <v>263</v>
      </c>
      <c r="C81" s="12">
        <v>109</v>
      </c>
      <c r="D81" s="12">
        <v>109</v>
      </c>
      <c r="E81" s="12">
        <v>109</v>
      </c>
      <c r="F81" s="12" t="s">
        <v>287</v>
      </c>
    </row>
    <row r="82" spans="1:6" ht="34.950000000000003" customHeight="1" x14ac:dyDescent="0.3">
      <c r="A82" s="10" t="s">
        <v>217</v>
      </c>
      <c r="B82" s="11" t="s">
        <v>90</v>
      </c>
      <c r="C82" s="12">
        <v>320</v>
      </c>
      <c r="D82" s="12">
        <v>320</v>
      </c>
      <c r="E82" s="12">
        <v>320</v>
      </c>
      <c r="F82" s="12" t="s">
        <v>287</v>
      </c>
    </row>
    <row r="83" spans="1:6" ht="34.950000000000003" customHeight="1" x14ac:dyDescent="0.3">
      <c r="A83" s="10" t="s">
        <v>218</v>
      </c>
      <c r="B83" s="11" t="s">
        <v>264</v>
      </c>
      <c r="C83" s="12">
        <v>723</v>
      </c>
      <c r="D83" s="12">
        <v>723</v>
      </c>
      <c r="E83" s="12">
        <v>723</v>
      </c>
      <c r="F83" s="12" t="s">
        <v>287</v>
      </c>
    </row>
    <row r="84" spans="1:6" ht="34.950000000000003" customHeight="1" x14ac:dyDescent="0.3">
      <c r="A84" s="10" t="s">
        <v>219</v>
      </c>
      <c r="B84" s="11" t="s">
        <v>91</v>
      </c>
      <c r="C84" s="12">
        <v>7.25</v>
      </c>
      <c r="D84" s="12">
        <v>7.25</v>
      </c>
      <c r="E84" s="12">
        <v>7.25</v>
      </c>
      <c r="F84" s="12" t="s">
        <v>287</v>
      </c>
    </row>
    <row r="85" spans="1:6" ht="34.950000000000003" customHeight="1" x14ac:dyDescent="0.3">
      <c r="A85" s="10" t="s">
        <v>220</v>
      </c>
      <c r="B85" s="11" t="s">
        <v>265</v>
      </c>
      <c r="C85" s="12">
        <v>270</v>
      </c>
      <c r="D85" s="12">
        <v>270</v>
      </c>
      <c r="E85" s="12">
        <v>270</v>
      </c>
      <c r="F85" s="12" t="s">
        <v>287</v>
      </c>
    </row>
    <row r="86" spans="1:6" ht="34.950000000000003" customHeight="1" x14ac:dyDescent="0.3">
      <c r="A86" s="10" t="s">
        <v>221</v>
      </c>
      <c r="B86" s="11" t="s">
        <v>266</v>
      </c>
      <c r="C86" s="12">
        <v>1467</v>
      </c>
      <c r="D86" s="12">
        <v>1467</v>
      </c>
      <c r="E86" s="12">
        <v>1467</v>
      </c>
      <c r="F86" s="12" t="s">
        <v>287</v>
      </c>
    </row>
    <row r="87" spans="1:6" ht="34.950000000000003" customHeight="1" x14ac:dyDescent="0.3">
      <c r="A87" s="10" t="s">
        <v>222</v>
      </c>
      <c r="B87" s="11" t="s">
        <v>267</v>
      </c>
      <c r="C87" s="12">
        <v>150</v>
      </c>
      <c r="D87" s="12">
        <v>150</v>
      </c>
      <c r="E87" s="12">
        <v>150</v>
      </c>
      <c r="F87" s="12" t="s">
        <v>287</v>
      </c>
    </row>
    <row r="88" spans="1:6" ht="34.950000000000003" customHeight="1" x14ac:dyDescent="0.3">
      <c r="A88" s="10" t="s">
        <v>223</v>
      </c>
      <c r="B88" s="11" t="s">
        <v>268</v>
      </c>
      <c r="C88" s="12">
        <v>200</v>
      </c>
      <c r="D88" s="12">
        <v>200</v>
      </c>
      <c r="E88" s="12">
        <v>200</v>
      </c>
      <c r="F88" s="12" t="s">
        <v>287</v>
      </c>
    </row>
    <row r="89" spans="1:6" ht="34.950000000000003" customHeight="1" x14ac:dyDescent="0.3">
      <c r="A89" s="10" t="s">
        <v>224</v>
      </c>
      <c r="B89" s="11" t="s">
        <v>269</v>
      </c>
      <c r="C89" s="12">
        <v>1262</v>
      </c>
      <c r="D89" s="12">
        <v>1262</v>
      </c>
      <c r="E89" s="12">
        <v>1262</v>
      </c>
      <c r="F89" s="12" t="s">
        <v>287</v>
      </c>
    </row>
    <row r="90" spans="1:6" ht="34.950000000000003" customHeight="1" x14ac:dyDescent="0.3">
      <c r="A90" s="10" t="s">
        <v>225</v>
      </c>
      <c r="B90" s="11" t="s">
        <v>270</v>
      </c>
      <c r="C90" s="12">
        <v>100</v>
      </c>
      <c r="D90" s="12">
        <v>100</v>
      </c>
      <c r="E90" s="12">
        <v>100</v>
      </c>
      <c r="F90" s="12" t="s">
        <v>287</v>
      </c>
    </row>
    <row r="91" spans="1:6" ht="34.950000000000003" customHeight="1" x14ac:dyDescent="0.3">
      <c r="A91" s="10" t="s">
        <v>226</v>
      </c>
      <c r="B91" s="11" t="s">
        <v>271</v>
      </c>
      <c r="C91" s="12">
        <v>319</v>
      </c>
      <c r="D91" s="12">
        <v>319</v>
      </c>
      <c r="E91" s="12">
        <v>319</v>
      </c>
      <c r="F91" s="12" t="s">
        <v>287</v>
      </c>
    </row>
    <row r="92" spans="1:6" ht="34.950000000000003" customHeight="1" x14ac:dyDescent="0.3">
      <c r="A92" s="10" t="s">
        <v>227</v>
      </c>
      <c r="B92" s="11" t="s">
        <v>272</v>
      </c>
      <c r="C92" s="12">
        <v>200</v>
      </c>
      <c r="D92" s="12">
        <v>200</v>
      </c>
      <c r="E92" s="12">
        <v>200</v>
      </c>
      <c r="F92" s="12" t="s">
        <v>287</v>
      </c>
    </row>
    <row r="93" spans="1:6" ht="34.950000000000003" customHeight="1" x14ac:dyDescent="0.3">
      <c r="A93" s="10" t="s">
        <v>228</v>
      </c>
      <c r="B93" s="11" t="s">
        <v>92</v>
      </c>
      <c r="C93" s="12">
        <v>100</v>
      </c>
      <c r="D93" s="12">
        <v>100</v>
      </c>
      <c r="E93" s="12">
        <v>100</v>
      </c>
      <c r="F93" s="12" t="s">
        <v>287</v>
      </c>
    </row>
    <row r="94" spans="1:6" ht="34.950000000000003" customHeight="1" x14ac:dyDescent="0.3">
      <c r="A94" s="10" t="s">
        <v>229</v>
      </c>
      <c r="B94" s="11" t="s">
        <v>93</v>
      </c>
      <c r="C94" s="12">
        <v>94.2</v>
      </c>
      <c r="D94" s="12">
        <v>94.2</v>
      </c>
      <c r="E94" s="12">
        <v>94.2</v>
      </c>
      <c r="F94" s="12" t="s">
        <v>287</v>
      </c>
    </row>
    <row r="95" spans="1:6" ht="34.950000000000003" customHeight="1" x14ac:dyDescent="0.3">
      <c r="A95" s="10" t="s">
        <v>230</v>
      </c>
      <c r="B95" s="11" t="s">
        <v>94</v>
      </c>
      <c r="C95" s="12">
        <v>20</v>
      </c>
      <c r="D95" s="12">
        <v>20</v>
      </c>
      <c r="E95" s="12">
        <v>20</v>
      </c>
      <c r="F95" s="12" t="s">
        <v>287</v>
      </c>
    </row>
    <row r="96" spans="1:6" ht="34.950000000000003" customHeight="1" x14ac:dyDescent="0.3">
      <c r="A96" s="10" t="s">
        <v>231</v>
      </c>
      <c r="B96" s="11" t="s">
        <v>273</v>
      </c>
      <c r="C96" s="12">
        <v>1687</v>
      </c>
      <c r="D96" s="12">
        <v>1687</v>
      </c>
      <c r="E96" s="12">
        <v>1687</v>
      </c>
      <c r="F96" s="12" t="s">
        <v>287</v>
      </c>
    </row>
    <row r="97" spans="1:6" ht="34.950000000000003" customHeight="1" x14ac:dyDescent="0.3">
      <c r="A97" s="10" t="s">
        <v>232</v>
      </c>
      <c r="B97" s="11" t="s">
        <v>95</v>
      </c>
      <c r="C97" s="12">
        <v>2</v>
      </c>
      <c r="D97" s="12">
        <v>2</v>
      </c>
      <c r="E97" s="12">
        <v>2</v>
      </c>
      <c r="F97" s="12" t="s">
        <v>287</v>
      </c>
    </row>
    <row r="98" spans="1:6" ht="34.950000000000003" customHeight="1" x14ac:dyDescent="0.3">
      <c r="A98" s="10" t="s">
        <v>233</v>
      </c>
      <c r="B98" s="11" t="s">
        <v>96</v>
      </c>
      <c r="C98" s="12">
        <v>17</v>
      </c>
      <c r="D98" s="12">
        <v>17</v>
      </c>
      <c r="E98" s="12">
        <v>17</v>
      </c>
      <c r="F98" s="12" t="s">
        <v>287</v>
      </c>
    </row>
    <row r="99" spans="1:6" ht="34.950000000000003" customHeight="1" x14ac:dyDescent="0.3">
      <c r="A99" s="10" t="s">
        <v>234</v>
      </c>
      <c r="B99" s="11" t="s">
        <v>97</v>
      </c>
      <c r="C99" s="12">
        <v>40</v>
      </c>
      <c r="D99" s="12">
        <v>40</v>
      </c>
      <c r="E99" s="12">
        <v>40</v>
      </c>
      <c r="F99" s="12" t="s">
        <v>287</v>
      </c>
    </row>
    <row r="100" spans="1:6" ht="34.950000000000003" customHeight="1" x14ac:dyDescent="0.3">
      <c r="A100" s="10" t="s">
        <v>235</v>
      </c>
      <c r="B100" s="11" t="s">
        <v>274</v>
      </c>
      <c r="C100" s="12">
        <v>0.1</v>
      </c>
      <c r="D100" s="12">
        <v>0.1</v>
      </c>
      <c r="E100" s="12">
        <v>0.1</v>
      </c>
      <c r="F100" s="12" t="s">
        <v>287</v>
      </c>
    </row>
    <row r="101" spans="1:6" ht="34.950000000000003" customHeight="1" x14ac:dyDescent="0.3">
      <c r="A101" s="10" t="s">
        <v>236</v>
      </c>
      <c r="B101" s="11" t="s">
        <v>275</v>
      </c>
      <c r="C101" s="12">
        <v>0.5</v>
      </c>
      <c r="D101" s="12">
        <v>0.5</v>
      </c>
      <c r="E101" s="12">
        <v>0.5</v>
      </c>
      <c r="F101" s="12" t="s">
        <v>287</v>
      </c>
    </row>
    <row r="102" spans="1:6" ht="34.950000000000003" customHeight="1" x14ac:dyDescent="0.3">
      <c r="A102" s="10" t="s">
        <v>237</v>
      </c>
      <c r="B102" s="11" t="s">
        <v>98</v>
      </c>
      <c r="C102" s="12">
        <v>450</v>
      </c>
      <c r="D102" s="12">
        <v>450</v>
      </c>
      <c r="E102" s="12">
        <v>450</v>
      </c>
      <c r="F102" s="12" t="s">
        <v>287</v>
      </c>
    </row>
    <row r="103" spans="1:6" ht="34.950000000000003" customHeight="1" x14ac:dyDescent="0.3">
      <c r="A103" s="10" t="s">
        <v>238</v>
      </c>
      <c r="B103" s="11" t="s">
        <v>99</v>
      </c>
      <c r="C103" s="12">
        <v>692</v>
      </c>
      <c r="D103" s="12">
        <v>692</v>
      </c>
      <c r="E103" s="12">
        <v>692</v>
      </c>
      <c r="F103" s="12" t="s">
        <v>287</v>
      </c>
    </row>
    <row r="104" spans="1:6" ht="34.950000000000003" customHeight="1" x14ac:dyDescent="0.3">
      <c r="A104" s="10" t="s">
        <v>239</v>
      </c>
      <c r="B104" s="11" t="s">
        <v>100</v>
      </c>
      <c r="C104" s="12">
        <v>140</v>
      </c>
      <c r="D104" s="12">
        <v>140</v>
      </c>
      <c r="E104" s="12">
        <v>140</v>
      </c>
      <c r="F104" s="12" t="s">
        <v>287</v>
      </c>
    </row>
    <row r="105" spans="1:6" ht="34.950000000000003" customHeight="1" x14ac:dyDescent="0.3">
      <c r="A105" s="10" t="s">
        <v>240</v>
      </c>
      <c r="B105" s="11" t="s">
        <v>101</v>
      </c>
      <c r="C105" s="12">
        <v>4</v>
      </c>
      <c r="D105" s="12">
        <v>4</v>
      </c>
      <c r="E105" s="12">
        <v>4</v>
      </c>
      <c r="F105" s="12" t="s">
        <v>287</v>
      </c>
    </row>
    <row r="106" spans="1:6" ht="34.950000000000003" customHeight="1" x14ac:dyDescent="0.3">
      <c r="A106" s="10" t="s">
        <v>241</v>
      </c>
      <c r="B106" s="11" t="s">
        <v>102</v>
      </c>
      <c r="C106" s="12">
        <v>17</v>
      </c>
      <c r="D106" s="12">
        <v>17</v>
      </c>
      <c r="E106" s="12">
        <v>17</v>
      </c>
      <c r="F106" s="12" t="s">
        <v>287</v>
      </c>
    </row>
    <row r="107" spans="1:6" ht="34.950000000000003" customHeight="1" x14ac:dyDescent="0.3">
      <c r="A107" s="10" t="s">
        <v>242</v>
      </c>
      <c r="B107" s="11" t="s">
        <v>103</v>
      </c>
      <c r="C107" s="12">
        <v>16</v>
      </c>
      <c r="D107" s="12">
        <v>16</v>
      </c>
      <c r="E107" s="12">
        <v>16</v>
      </c>
      <c r="F107" s="12" t="s">
        <v>287</v>
      </c>
    </row>
    <row r="108" spans="1:6" ht="34.950000000000003" customHeight="1" x14ac:dyDescent="0.3">
      <c r="A108" s="10" t="s">
        <v>243</v>
      </c>
      <c r="B108" s="11" t="s">
        <v>276</v>
      </c>
      <c r="C108" s="12">
        <v>191</v>
      </c>
      <c r="D108" s="12">
        <v>191</v>
      </c>
      <c r="E108" s="12">
        <v>191</v>
      </c>
      <c r="F108" s="12" t="s">
        <v>287</v>
      </c>
    </row>
    <row r="109" spans="1:6" ht="34.950000000000003" customHeight="1" x14ac:dyDescent="0.3">
      <c r="A109" s="10" t="s">
        <v>244</v>
      </c>
      <c r="B109" s="11" t="s">
        <v>104</v>
      </c>
      <c r="C109" s="12">
        <v>91</v>
      </c>
      <c r="D109" s="12">
        <v>91</v>
      </c>
      <c r="E109" s="12">
        <v>91</v>
      </c>
      <c r="F109" s="12" t="s">
        <v>287</v>
      </c>
    </row>
    <row r="110" spans="1:6" ht="34.950000000000003" customHeight="1" x14ac:dyDescent="0.3">
      <c r="A110" s="10" t="s">
        <v>245</v>
      </c>
      <c r="B110" s="11" t="s">
        <v>105</v>
      </c>
      <c r="C110" s="12">
        <v>4</v>
      </c>
      <c r="D110" s="12">
        <v>4</v>
      </c>
      <c r="E110" s="12">
        <v>4</v>
      </c>
      <c r="F110" s="12" t="s">
        <v>287</v>
      </c>
    </row>
    <row r="111" spans="1:6" ht="34.950000000000003" customHeight="1" x14ac:dyDescent="0.3">
      <c r="A111" s="10" t="s">
        <v>246</v>
      </c>
      <c r="B111" s="11" t="s">
        <v>106</v>
      </c>
      <c r="C111" s="12">
        <v>2169</v>
      </c>
      <c r="D111" s="12">
        <v>2169</v>
      </c>
      <c r="E111" s="12">
        <v>2169</v>
      </c>
      <c r="F111" s="12" t="s">
        <v>287</v>
      </c>
    </row>
    <row r="112" spans="1:6" ht="34.950000000000003" customHeight="1" x14ac:dyDescent="0.3">
      <c r="A112" s="10" t="s">
        <v>247</v>
      </c>
      <c r="B112" s="11" t="s">
        <v>107</v>
      </c>
      <c r="C112" s="12">
        <v>260</v>
      </c>
      <c r="D112" s="12">
        <v>260</v>
      </c>
      <c r="E112" s="12">
        <v>260</v>
      </c>
      <c r="F112" s="12" t="s">
        <v>287</v>
      </c>
    </row>
    <row r="113" spans="1:6" ht="34.950000000000003" customHeight="1" x14ac:dyDescent="0.3">
      <c r="A113" s="10" t="s">
        <v>248</v>
      </c>
      <c r="B113" s="11" t="s">
        <v>314</v>
      </c>
      <c r="C113" s="12">
        <v>7</v>
      </c>
      <c r="D113" s="12">
        <v>7</v>
      </c>
      <c r="E113" s="12">
        <v>7</v>
      </c>
      <c r="F113" s="12" t="s">
        <v>287</v>
      </c>
    </row>
    <row r="114" spans="1:6" ht="34.950000000000003" customHeight="1" x14ac:dyDescent="0.3">
      <c r="A114" s="10" t="s">
        <v>249</v>
      </c>
      <c r="B114" s="11" t="s">
        <v>108</v>
      </c>
      <c r="C114" s="12">
        <v>8</v>
      </c>
      <c r="D114" s="12">
        <v>8</v>
      </c>
      <c r="E114" s="12">
        <v>8</v>
      </c>
      <c r="F114" s="12" t="s">
        <v>287</v>
      </c>
    </row>
    <row r="115" spans="1:6" ht="34.950000000000003" customHeight="1" x14ac:dyDescent="0.3">
      <c r="A115" s="75" t="s">
        <v>179</v>
      </c>
      <c r="B115" s="75"/>
      <c r="C115" s="75"/>
      <c r="D115" s="75"/>
      <c r="E115" s="75"/>
      <c r="F115" s="75"/>
    </row>
    <row r="116" spans="1:6" ht="34.950000000000003" customHeight="1" x14ac:dyDescent="0.3">
      <c r="A116" s="10" t="s">
        <v>384</v>
      </c>
      <c r="B116" s="11" t="s">
        <v>250</v>
      </c>
      <c r="C116" s="12">
        <v>0</v>
      </c>
      <c r="D116" s="12">
        <v>1</v>
      </c>
      <c r="E116" s="12">
        <v>0</v>
      </c>
      <c r="F116" s="12" t="s">
        <v>288</v>
      </c>
    </row>
    <row r="117" spans="1:6" ht="34.950000000000003" customHeight="1" x14ac:dyDescent="0.3">
      <c r="A117" s="75" t="s">
        <v>251</v>
      </c>
      <c r="B117" s="75"/>
      <c r="C117" s="75"/>
      <c r="D117" s="75"/>
      <c r="E117" s="75"/>
      <c r="F117" s="75"/>
    </row>
    <row r="118" spans="1:6" ht="34.950000000000003" customHeight="1" x14ac:dyDescent="0.3">
      <c r="A118" s="75" t="s">
        <v>252</v>
      </c>
      <c r="B118" s="75"/>
      <c r="C118" s="75"/>
      <c r="D118" s="75"/>
      <c r="E118" s="75"/>
      <c r="F118" s="75"/>
    </row>
    <row r="119" spans="1:6" ht="34.950000000000003" customHeight="1" x14ac:dyDescent="0.3">
      <c r="A119" s="10" t="s">
        <v>253</v>
      </c>
      <c r="B119" s="11" t="s">
        <v>111</v>
      </c>
      <c r="C119" s="12">
        <v>1</v>
      </c>
      <c r="D119" s="12">
        <v>1</v>
      </c>
      <c r="E119" s="12">
        <v>1</v>
      </c>
      <c r="F119" s="12" t="s">
        <v>289</v>
      </c>
    </row>
    <row r="120" spans="1:6" ht="34.950000000000003" customHeight="1" x14ac:dyDescent="0.3">
      <c r="A120" s="10" t="s">
        <v>254</v>
      </c>
      <c r="B120" s="11" t="s">
        <v>112</v>
      </c>
      <c r="C120" s="12">
        <v>1</v>
      </c>
      <c r="D120" s="12">
        <v>1</v>
      </c>
      <c r="E120" s="12">
        <v>1</v>
      </c>
      <c r="F120" s="12" t="s">
        <v>289</v>
      </c>
    </row>
    <row r="121" spans="1:6" ht="34.950000000000003" customHeight="1" x14ac:dyDescent="0.3">
      <c r="A121" s="75" t="s">
        <v>255</v>
      </c>
      <c r="B121" s="75"/>
      <c r="C121" s="75"/>
      <c r="D121" s="75"/>
      <c r="E121" s="75"/>
      <c r="F121" s="75"/>
    </row>
    <row r="122" spans="1:6" ht="34.950000000000003" customHeight="1" x14ac:dyDescent="0.3">
      <c r="A122" s="10" t="s">
        <v>256</v>
      </c>
      <c r="B122" s="11" t="s">
        <v>115</v>
      </c>
      <c r="C122" s="12">
        <v>5</v>
      </c>
      <c r="D122" s="12">
        <v>4</v>
      </c>
      <c r="E122" s="12">
        <v>7</v>
      </c>
      <c r="F122" s="12" t="s">
        <v>289</v>
      </c>
    </row>
    <row r="123" spans="1:6" ht="34.950000000000003" customHeight="1" x14ac:dyDescent="0.3">
      <c r="A123" s="10" t="s">
        <v>257</v>
      </c>
      <c r="B123" s="11" t="s">
        <v>312</v>
      </c>
      <c r="C123" s="12">
        <v>0</v>
      </c>
      <c r="D123" s="12">
        <v>0</v>
      </c>
      <c r="E123" s="12">
        <v>0</v>
      </c>
      <c r="F123" s="12" t="s">
        <v>289</v>
      </c>
    </row>
    <row r="124" spans="1:6" ht="34.950000000000003" customHeight="1" x14ac:dyDescent="0.3">
      <c r="A124" s="75" t="s">
        <v>297</v>
      </c>
      <c r="B124" s="75"/>
      <c r="C124" s="75"/>
      <c r="D124" s="75"/>
      <c r="E124" s="75"/>
      <c r="F124" s="75"/>
    </row>
    <row r="125" spans="1:6" ht="34.950000000000003" customHeight="1" x14ac:dyDescent="0.3">
      <c r="A125" s="10" t="s">
        <v>258</v>
      </c>
      <c r="B125" s="11" t="s">
        <v>67</v>
      </c>
      <c r="C125" s="12">
        <v>0</v>
      </c>
      <c r="D125" s="12">
        <v>0</v>
      </c>
      <c r="E125" s="12">
        <v>0</v>
      </c>
      <c r="F125" s="12" t="s">
        <v>290</v>
      </c>
    </row>
    <row r="126" spans="1:6" ht="34.950000000000003" customHeight="1" x14ac:dyDescent="0.3">
      <c r="A126" s="10" t="s">
        <v>259</v>
      </c>
      <c r="B126" s="11" t="s">
        <v>385</v>
      </c>
      <c r="C126" s="33">
        <v>100</v>
      </c>
      <c r="D126" s="33">
        <v>100</v>
      </c>
      <c r="E126" s="33">
        <v>100</v>
      </c>
      <c r="F126" s="12" t="s">
        <v>290</v>
      </c>
    </row>
    <row r="127" spans="1:6" ht="34.950000000000003" customHeight="1" x14ac:dyDescent="0.3">
      <c r="A127" s="75" t="s">
        <v>386</v>
      </c>
      <c r="B127" s="75"/>
      <c r="C127" s="75"/>
      <c r="D127" s="75"/>
      <c r="E127" s="75"/>
      <c r="F127" s="75"/>
    </row>
    <row r="128" spans="1:6" ht="34.950000000000003" customHeight="1" x14ac:dyDescent="0.3">
      <c r="A128" s="10" t="s">
        <v>345</v>
      </c>
      <c r="B128" s="36" t="s">
        <v>387</v>
      </c>
      <c r="C128" s="37">
        <v>1</v>
      </c>
      <c r="D128" s="37">
        <v>0</v>
      </c>
      <c r="E128" s="37">
        <v>0</v>
      </c>
      <c r="F128" s="12" t="s">
        <v>290</v>
      </c>
    </row>
  </sheetData>
  <mergeCells count="33">
    <mergeCell ref="A73:F73"/>
    <mergeCell ref="A60:F60"/>
    <mergeCell ref="A62:F62"/>
    <mergeCell ref="A65:F65"/>
    <mergeCell ref="A70:F70"/>
    <mergeCell ref="A72:F72"/>
    <mergeCell ref="A9:F9"/>
    <mergeCell ref="A12:F12"/>
    <mergeCell ref="A35:F35"/>
    <mergeCell ref="A38:F38"/>
    <mergeCell ref="A1:A2"/>
    <mergeCell ref="C1:E1"/>
    <mergeCell ref="F1:F2"/>
    <mergeCell ref="A4:F4"/>
    <mergeCell ref="A5:F5"/>
    <mergeCell ref="A18:F18"/>
    <mergeCell ref="A37:F37"/>
    <mergeCell ref="A8:F8"/>
    <mergeCell ref="A11:F11"/>
    <mergeCell ref="B1:B2"/>
    <mergeCell ref="A44:F44"/>
    <mergeCell ref="A48:F48"/>
    <mergeCell ref="A51:F51"/>
    <mergeCell ref="A54:F54"/>
    <mergeCell ref="A58:F58"/>
    <mergeCell ref="A47:F47"/>
    <mergeCell ref="A56:F56"/>
    <mergeCell ref="A127:F127"/>
    <mergeCell ref="A115:F115"/>
    <mergeCell ref="A117:F117"/>
    <mergeCell ref="A118:F118"/>
    <mergeCell ref="A121:F121"/>
    <mergeCell ref="A124:F12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Programa - 05</vt:lpstr>
      <vt:lpstr>Stebėsenos rodikliai</vt:lpstr>
      <vt:lpstr>'Programa - 05'!Print_Area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2025-01-06T14:27:00Z</cp:lastPrinted>
  <dcterms:created xsi:type="dcterms:W3CDTF">2015-06-05T18:17:20Z</dcterms:created>
  <dcterms:modified xsi:type="dcterms:W3CDTF">2025-02-06T14:53:17Z</dcterms:modified>
</cp:coreProperties>
</file>